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155" yWindow="375" windowWidth="7155" windowHeight="4800" activeTab="3"/>
  </bookViews>
  <sheets>
    <sheet name="Crude oil" sheetId="1" r:id="rId1"/>
    <sheet name="Natural Gas" sheetId="2" r:id="rId2"/>
    <sheet name="OVL" sheetId="3" r:id="rId3"/>
    <sheet name="Sheet1" sheetId="4" r:id="rId4"/>
  </sheets>
  <definedNames>
    <definedName name="_xlnm.Print_Area" localSheetId="0">'Crude oil'!$A$1:$I$30</definedName>
    <definedName name="_xlnm.Print_Area" localSheetId="1">'Natural Gas'!$A$1:$K$34</definedName>
    <definedName name="_xlnm.Print_Area" localSheetId="2">OVL!$A$1:$I$27</definedName>
    <definedName name="Z_2EA26FC3_4D2E_489E_9853_C95475EF9FD3_.wvu.PrintArea" localSheetId="0" hidden="1">'Crude oil'!$A$1:$I$30</definedName>
    <definedName name="Z_2EA26FC3_4D2E_489E_9853_C95475EF9FD3_.wvu.PrintArea" localSheetId="1" hidden="1">'Natural Gas'!$A$1:$K$43</definedName>
    <definedName name="Z_2EA26FC3_4D2E_489E_9853_C95475EF9FD3_.wvu.PrintArea" localSheetId="2" hidden="1">OVL!$A$1:$I$27</definedName>
    <definedName name="Z_4A031EB8_2FDE_409B_A92D_FF55DC48BA0A_.wvu.PrintArea" localSheetId="0" hidden="1">'Crude oil'!$A$1:$I$40</definedName>
    <definedName name="Z_4A031EB8_2FDE_409B_A92D_FF55DC48BA0A_.wvu.PrintArea" localSheetId="1" hidden="1">'Natural Gas'!$A$1:$K$43</definedName>
    <definedName name="Z_4A031EB8_2FDE_409B_A92D_FF55DC48BA0A_.wvu.PrintArea" localSheetId="2" hidden="1">OVL!$A$1:$I$31</definedName>
    <definedName name="Z_9B6EB2C0_6206_4744_AC08_588540C1B082_.wvu.PrintArea" localSheetId="0" hidden="1">'Crude oil'!$A$1:$I$40</definedName>
    <definedName name="Z_9B6EB2C0_6206_4744_AC08_588540C1B082_.wvu.PrintArea" localSheetId="1" hidden="1">'Natural Gas'!$A$1:$K$43</definedName>
    <definedName name="Z_9B6EB2C0_6206_4744_AC08_588540C1B082_.wvu.PrintArea" localSheetId="2" hidden="1">OVL!$A$1:$I$31</definedName>
    <definedName name="Z_F9892AAE_ED64_4C75_8C85_75393491D9A6_.wvu.PrintArea" localSheetId="0" hidden="1">'Crude oil'!$A$1:$I$40</definedName>
    <definedName name="Z_F9892AAE_ED64_4C75_8C85_75393491D9A6_.wvu.PrintArea" localSheetId="1" hidden="1">'Natural Gas'!$A$1:$K$43</definedName>
    <definedName name="Z_F9892AAE_ED64_4C75_8C85_75393491D9A6_.wvu.PrintArea" localSheetId="2" hidden="1">OVL!$A$1:$I$31</definedName>
    <definedName name="Z_F9892AAE_ED64_4C75_8C85_75393491D9A6_.wvu.Rows" localSheetId="1" hidden="1">'Natural Gas'!$3:$3</definedName>
  </definedNames>
  <calcPr calcId="125725"/>
  <customWorkbookViews>
    <customWorkbookView name="Assistant Director - Personal View" guid="{2EA26FC3-4D2E-489E-9853-C95475EF9FD3}" mergeInterval="0" personalView="1" maximized="1" xWindow="1" yWindow="1" windowWidth="1280" windowHeight="794" activeSheetId="1"/>
    <customWorkbookView name="DPS - Personal View" guid="{4A031EB8-2FDE-409B-A92D-FF55DC48BA0A}" mergeInterval="0" personalView="1" maximized="1" xWindow="1" yWindow="1" windowWidth="1280" windowHeight="804" activeSheetId="1"/>
    <customWorkbookView name="Gyanendra - Personal View" guid="{F9892AAE-ED64-4C75-8C85-75393491D9A6}" mergeInterval="0" personalView="1" maximized="1" windowWidth="1362" windowHeight="517" activeSheetId="1"/>
    <customWorkbookView name="hp - Personal View" guid="{9B6EB2C0-6206-4744-AC08-588540C1B082}" mergeInterval="0" personalView="1" maximized="1" windowWidth="1315" windowHeight="526" activeSheetId="2"/>
  </customWorkbookViews>
  <fileRecoveryPr autoRecover="0"/>
</workbook>
</file>

<file path=xl/calcChain.xml><?xml version="1.0" encoding="utf-8"?>
<calcChain xmlns="http://schemas.openxmlformats.org/spreadsheetml/2006/main">
  <c r="C19" i="3"/>
  <c r="D19"/>
  <c r="E19"/>
  <c r="F19"/>
  <c r="G19"/>
  <c r="H19"/>
  <c r="I19"/>
  <c r="D27"/>
  <c r="E27"/>
  <c r="F27"/>
  <c r="G27"/>
  <c r="H27"/>
  <c r="I27"/>
  <c r="C27"/>
  <c r="D14" i="1"/>
  <c r="E14"/>
  <c r="F14"/>
  <c r="G14"/>
  <c r="H14"/>
  <c r="I14"/>
  <c r="C14"/>
  <c r="C10"/>
  <c r="D10"/>
  <c r="D15" s="1"/>
  <c r="E10"/>
  <c r="F10"/>
  <c r="G10"/>
  <c r="G15" s="1"/>
  <c r="H10"/>
  <c r="I10"/>
  <c r="I15" s="1"/>
  <c r="C19"/>
  <c r="D19"/>
  <c r="E20" s="1"/>
  <c r="E19"/>
  <c r="F19"/>
  <c r="G19"/>
  <c r="H19"/>
  <c r="I19"/>
  <c r="D22" i="2"/>
  <c r="E22"/>
  <c r="E23" s="1"/>
  <c r="F22"/>
  <c r="G22"/>
  <c r="H22"/>
  <c r="I22"/>
  <c r="I23" s="1"/>
  <c r="J22"/>
  <c r="K22"/>
  <c r="D16"/>
  <c r="D17" s="1"/>
  <c r="E16"/>
  <c r="F16"/>
  <c r="G16"/>
  <c r="H16"/>
  <c r="I16"/>
  <c r="J16"/>
  <c r="J17" s="1"/>
  <c r="K16"/>
  <c r="K17" s="1"/>
  <c r="D28"/>
  <c r="D31" s="1"/>
  <c r="D25" i="1"/>
  <c r="D27" s="1"/>
  <c r="C25"/>
  <c r="C27" s="1"/>
  <c r="D12" i="2"/>
  <c r="E12"/>
  <c r="E17" s="1"/>
  <c r="F12"/>
  <c r="F17" s="1"/>
  <c r="G12"/>
  <c r="H12"/>
  <c r="I12"/>
  <c r="J12"/>
  <c r="K12"/>
  <c r="G17"/>
  <c r="H17"/>
  <c r="E28"/>
  <c r="E31" s="1"/>
  <c r="F28"/>
  <c r="F31" s="1"/>
  <c r="G28"/>
  <c r="H28"/>
  <c r="H31" s="1"/>
  <c r="I28"/>
  <c r="I31" s="1"/>
  <c r="J28"/>
  <c r="K28"/>
  <c r="K31" s="1"/>
  <c r="C28"/>
  <c r="C31" s="1"/>
  <c r="E25" i="1"/>
  <c r="E27" s="1"/>
  <c r="F25"/>
  <c r="F27" s="1"/>
  <c r="G25"/>
  <c r="G27" s="1"/>
  <c r="H25"/>
  <c r="H27" s="1"/>
  <c r="I25"/>
  <c r="I27" s="1"/>
  <c r="C22" i="2"/>
  <c r="C12"/>
  <c r="E20" i="3"/>
  <c r="I20"/>
  <c r="I20" i="1"/>
  <c r="G31" i="2"/>
  <c r="J31"/>
  <c r="C16"/>
  <c r="C17" l="1"/>
  <c r="C33" s="1"/>
  <c r="I17"/>
  <c r="I33" s="1"/>
  <c r="E18"/>
  <c r="D33"/>
  <c r="J33"/>
  <c r="H33"/>
  <c r="K18"/>
  <c r="G33"/>
  <c r="F33"/>
  <c r="H15" i="1"/>
  <c r="E15"/>
  <c r="E16" s="1"/>
  <c r="C15"/>
  <c r="C29" s="1"/>
  <c r="F15"/>
  <c r="I16" s="1"/>
  <c r="E29"/>
  <c r="H29"/>
  <c r="G29"/>
  <c r="K32" i="2"/>
  <c r="K33"/>
  <c r="I32"/>
  <c r="E33"/>
  <c r="E32"/>
  <c r="I29" i="1"/>
  <c r="I28"/>
  <c r="E28"/>
  <c r="D29"/>
  <c r="I18" i="2" l="1"/>
  <c r="E34"/>
  <c r="I34"/>
  <c r="E30" i="1"/>
  <c r="F29"/>
  <c r="I30" s="1"/>
</calcChain>
</file>

<file path=xl/sharedStrings.xml><?xml version="1.0" encoding="utf-8"?>
<sst xmlns="http://schemas.openxmlformats.org/spreadsheetml/2006/main" count="166" uniqueCount="87">
  <si>
    <t>S. No.</t>
  </si>
  <si>
    <t>Month</t>
  </si>
  <si>
    <t>Corres-</t>
  </si>
  <si>
    <t>Preceding</t>
  </si>
  <si>
    <t>under</t>
  </si>
  <si>
    <t>ponding</t>
  </si>
  <si>
    <t>month of</t>
  </si>
  <si>
    <t>review</t>
  </si>
  <si>
    <t>month</t>
  </si>
  <si>
    <t>current</t>
  </si>
  <si>
    <t>*</t>
  </si>
  <si>
    <t>last year</t>
  </si>
  <si>
    <t>year</t>
  </si>
  <si>
    <t>Production of Natural Gas (MMSCM)</t>
  </si>
  <si>
    <t>Flaring of Natural Gas (MMSCM)</t>
  </si>
  <si>
    <t>Natural Gas (in MMSCM)</t>
  </si>
  <si>
    <t>Target for the Week</t>
  </si>
  <si>
    <t>Cumulative production upto the Week</t>
  </si>
  <si>
    <t>Production during Week in current Year</t>
  </si>
  <si>
    <t>During the Week</t>
  </si>
  <si>
    <t>Cumulative  upto the Week</t>
  </si>
  <si>
    <t>Production  in corresponding Week of last Year</t>
  </si>
  <si>
    <t>Production in preceding Week of current Year</t>
  </si>
  <si>
    <t>Production in corresponding Week of last Year</t>
  </si>
  <si>
    <t>Proportionate cumulative Target upto current Week</t>
  </si>
  <si>
    <t>Total Onshore</t>
  </si>
  <si>
    <t>ONGC</t>
  </si>
  <si>
    <t>Western Offshore</t>
  </si>
  <si>
    <t>Eastern Offshore</t>
  </si>
  <si>
    <t>Total Offshore</t>
  </si>
  <si>
    <t>Onshore</t>
  </si>
  <si>
    <t>Western Onshore</t>
  </si>
  <si>
    <t>Offshore</t>
  </si>
  <si>
    <t>Total ONGC</t>
  </si>
  <si>
    <t>OIL</t>
  </si>
  <si>
    <t>Assam &amp; Arunachal Pradesh</t>
  </si>
  <si>
    <t>Total OIL</t>
  </si>
  <si>
    <t>PSC Regime- DGH</t>
  </si>
  <si>
    <t>Total PSC Regime</t>
  </si>
  <si>
    <t>Total Crude Oil Production</t>
  </si>
  <si>
    <t>Sub-Total Offshore</t>
  </si>
  <si>
    <t>Sub-Total OnShore</t>
  </si>
  <si>
    <t>Rajasthan</t>
  </si>
  <si>
    <t>Total Gas Production</t>
  </si>
  <si>
    <t>% achiev. To Target</t>
  </si>
  <si>
    <t>% Achiev. To Target</t>
  </si>
  <si>
    <t>Production of Crude Oil (in TMT)</t>
  </si>
  <si>
    <t>Area/state/Field/Blcok of  the Company</t>
  </si>
  <si>
    <t>CBM</t>
  </si>
  <si>
    <t>Area/State/Field/Block of ………..Company</t>
  </si>
  <si>
    <t>Sakhalin-1</t>
  </si>
  <si>
    <t>IEC, Russia</t>
  </si>
  <si>
    <t>B-6.1, Vietnam</t>
  </si>
  <si>
    <t>GNPOC, Sudan</t>
  </si>
  <si>
    <t>MECL, Colombia</t>
  </si>
  <si>
    <t>BC-10, Brazil</t>
  </si>
  <si>
    <t>Sancristobal, Venezuela</t>
  </si>
  <si>
    <t>Carabobo, Venezuela</t>
  </si>
  <si>
    <t>ACG, Azerbaijan</t>
  </si>
  <si>
    <t xml:space="preserve">Crude oil </t>
  </si>
  <si>
    <t>A1 &amp; A3, Myanmar</t>
  </si>
  <si>
    <t>Crude oil ('000 MT)</t>
  </si>
  <si>
    <t>Gujarat Offshore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</si>
  <si>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</si>
  <si>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</si>
  <si>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</si>
  <si>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</si>
  <si>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</si>
  <si>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</si>
  <si>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</si>
  <si>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</si>
  <si>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</si>
  <si>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</si>
  <si>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</si>
  <si>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GRAND TOTAL GAS</t>
  </si>
  <si>
    <t>Assam,Rajahmundry &amp; Karaikal</t>
  </si>
  <si>
    <t>Assam, Tripura, Rajhmundry &amp; Karaikal</t>
  </si>
  <si>
    <t>GPOC, S. Sudan</t>
  </si>
  <si>
    <t>SPOC, S. Sudan</t>
  </si>
  <si>
    <t>IEC/BC-10/Sancristobal/ MECL/Carabobo/ACG, Azerbaijan</t>
  </si>
  <si>
    <t>Target for the Year 2016-17</t>
  </si>
  <si>
    <t>Vankor</t>
  </si>
  <si>
    <t>-</t>
  </si>
  <si>
    <t>GRAND TOTAL OIL</t>
  </si>
  <si>
    <t>Summary of the Production of  Crude oil during Week 25.11.2016  to 01.12.2016  under Review</t>
  </si>
  <si>
    <t>Summary of the Production of  Natural Gas during Week 25.11.2016  to 01.12.2016 under Review</t>
  </si>
  <si>
    <t>Summary of the Production of  OVL during Week 25.11.2016  to 01.12.2016 under Review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</si>
</sst>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;[Black]\(#\)\,##0"/>
    <numFmt numFmtId="166" formatCode="#,##0.000"/>
  </numFmts>
  <fonts count="13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1"/>
      <color rgb="FFFF0000"/>
      <name val="Calibri"/>
      <family val="2"/>
      <scheme val="minor"/>
    </font>
    <font>
      <sz val="12"/>
      <name val="Tahoma"/>
      <family val="2"/>
    </font>
    <font>
      <b/>
      <sz val="11"/>
      <name val="Calibri"/>
      <family val="2"/>
      <scheme val="minor"/>
    </font>
    <font>
      <sz val="12"/>
      <name val="Arial"/>
      <family val="2"/>
    </font>
    <font>
      <i/>
      <sz val="12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61">
    <xf numFmtId="0" fontId="0" fillId="0" borderId="0" xfId="0"/>
    <xf numFmtId="0" fontId="2" fillId="0" borderId="0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/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wrapText="1"/>
    </xf>
    <xf numFmtId="0" fontId="3" fillId="0" borderId="1" xfId="0" applyNumberFormat="1" applyFont="1" applyBorder="1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/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justify" wrapText="1"/>
    </xf>
    <xf numFmtId="2" fontId="2" fillId="2" borderId="1" xfId="0" applyNumberFormat="1" applyFont="1" applyFill="1" applyBorder="1" applyAlignment="1">
      <alignment horizontal="right" wrapText="1"/>
    </xf>
    <xf numFmtId="2" fontId="4" fillId="2" borderId="1" xfId="0" applyNumberFormat="1" applyFont="1" applyFill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2" fillId="0" borderId="0" xfId="0" applyFont="1"/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2" fillId="2" borderId="0" xfId="0" applyFont="1" applyFill="1"/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 wrapText="1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left"/>
    </xf>
    <xf numFmtId="2" fontId="2" fillId="0" borderId="0" xfId="0" applyNumberFormat="1" applyFont="1" applyAlignment="1">
      <alignment wrapText="1"/>
    </xf>
    <xf numFmtId="0" fontId="6" fillId="0" borderId="0" xfId="0" quotePrefix="1" applyFont="1" applyAlignment="1">
      <alignment horizontal="left" indent="1"/>
    </xf>
    <xf numFmtId="0" fontId="3" fillId="0" borderId="0" xfId="0" applyFont="1" applyBorder="1" applyAlignment="1"/>
    <xf numFmtId="0" fontId="5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/>
    </xf>
    <xf numFmtId="164" fontId="2" fillId="2" borderId="4" xfId="0" applyNumberFormat="1" applyFont="1" applyFill="1" applyBorder="1" applyAlignment="1">
      <alignment horizontal="right"/>
    </xf>
    <xf numFmtId="164" fontId="2" fillId="2" borderId="5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/>
    <xf numFmtId="0" fontId="6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2" borderId="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2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wrapText="1"/>
    </xf>
    <xf numFmtId="0" fontId="3" fillId="0" borderId="0" xfId="0" applyNumberFormat="1" applyFont="1" applyBorder="1"/>
    <xf numFmtId="165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right" wrapText="1"/>
    </xf>
    <xf numFmtId="2" fontId="4" fillId="0" borderId="1" xfId="0" applyNumberFormat="1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justify" wrapText="1"/>
    </xf>
    <xf numFmtId="2" fontId="2" fillId="0" borderId="1" xfId="0" applyNumberFormat="1" applyFont="1" applyBorder="1" applyAlignment="1">
      <alignment horizontal="justify" wrapText="1"/>
    </xf>
    <xf numFmtId="0" fontId="1" fillId="0" borderId="0" xfId="0" applyNumberFormat="1" applyFont="1" applyFill="1" applyBorder="1"/>
    <xf numFmtId="2" fontId="2" fillId="0" borderId="1" xfId="0" applyNumberFormat="1" applyFont="1" applyBorder="1" applyAlignment="1">
      <alignment horizontal="right"/>
    </xf>
    <xf numFmtId="2" fontId="2" fillId="2" borderId="1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/>
    <xf numFmtId="1" fontId="2" fillId="0" borderId="1" xfId="0" applyNumberFormat="1" applyFont="1" applyBorder="1" applyAlignment="1">
      <alignment wrapText="1"/>
    </xf>
    <xf numFmtId="0" fontId="6" fillId="0" borderId="0" xfId="0" applyFont="1" applyBorder="1"/>
    <xf numFmtId="0" fontId="6" fillId="2" borderId="0" xfId="0" applyFont="1" applyFill="1" applyBorder="1"/>
    <xf numFmtId="0" fontId="2" fillId="2" borderId="0" xfId="0" applyFont="1" applyFill="1" applyBorder="1"/>
    <xf numFmtId="0" fontId="6" fillId="0" borderId="0" xfId="0" quotePrefix="1" applyFont="1" applyBorder="1"/>
    <xf numFmtId="0" fontId="7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2" fontId="4" fillId="0" borderId="1" xfId="0" applyNumberFormat="1" applyFont="1" applyFill="1" applyBorder="1"/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wrapText="1"/>
    </xf>
    <xf numFmtId="0" fontId="2" fillId="6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left"/>
    </xf>
    <xf numFmtId="164" fontId="3" fillId="7" borderId="13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0" fontId="2" fillId="0" borderId="1" xfId="0" applyNumberFormat="1" applyFont="1" applyBorder="1" applyAlignment="1"/>
    <xf numFmtId="1" fontId="6" fillId="0" borderId="1" xfId="0" applyNumberFormat="1" applyFont="1" applyBorder="1" applyAlignment="1">
      <alignment wrapText="1"/>
    </xf>
    <xf numFmtId="2" fontId="6" fillId="2" borderId="1" xfId="0" applyNumberFormat="1" applyFont="1" applyFill="1" applyBorder="1" applyAlignment="1">
      <alignment horizontal="right" wrapText="1"/>
    </xf>
    <xf numFmtId="2" fontId="6" fillId="0" borderId="1" xfId="0" applyNumberFormat="1" applyFont="1" applyBorder="1" applyAlignment="1">
      <alignment horizontal="right" wrapText="1"/>
    </xf>
    <xf numFmtId="2" fontId="6" fillId="0" borderId="1" xfId="0" applyNumberFormat="1" applyFont="1" applyBorder="1" applyAlignment="1">
      <alignment horizontal="right"/>
    </xf>
    <xf numFmtId="2" fontId="6" fillId="2" borderId="1" xfId="0" applyNumberFormat="1" applyFont="1" applyFill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0" fontId="6" fillId="0" borderId="1" xfId="0" applyFont="1" applyBorder="1" applyAlignment="1"/>
    <xf numFmtId="0" fontId="6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right" wrapText="1"/>
    </xf>
    <xf numFmtId="2" fontId="2" fillId="0" borderId="8" xfId="0" applyNumberFormat="1" applyFont="1" applyBorder="1" applyAlignment="1">
      <alignment horizontal="right"/>
    </xf>
    <xf numFmtId="2" fontId="2" fillId="0" borderId="8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8" xfId="0" applyNumberFormat="1" applyFont="1" applyFill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justify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2" fontId="3" fillId="2" borderId="1" xfId="0" applyNumberFormat="1" applyFont="1" applyFill="1" applyBorder="1" applyAlignment="1">
      <alignment horizontal="right"/>
    </xf>
    <xf numFmtId="2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 applyAlignment="1"/>
    <xf numFmtId="1" fontId="4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/>
    <xf numFmtId="1" fontId="4" fillId="0" borderId="1" xfId="0" applyNumberFormat="1" applyFont="1" applyBorder="1" applyAlignment="1"/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right" vertical="center"/>
    </xf>
    <xf numFmtId="2" fontId="12" fillId="0" borderId="14" xfId="0" applyNumberFormat="1" applyFont="1" applyBorder="1" applyAlignment="1">
      <alignment horizontal="right" wrapText="1"/>
    </xf>
    <xf numFmtId="2" fontId="4" fillId="2" borderId="1" xfId="0" applyNumberFormat="1" applyFont="1" applyFill="1" applyBorder="1" applyAlignment="1"/>
    <xf numFmtId="2" fontId="12" fillId="0" borderId="1" xfId="0" applyNumberFormat="1" applyFont="1" applyBorder="1"/>
    <xf numFmtId="2" fontId="2" fillId="2" borderId="1" xfId="0" applyNumberFormat="1" applyFont="1" applyFill="1" applyBorder="1" applyAlignment="1"/>
    <xf numFmtId="2" fontId="9" fillId="0" borderId="14" xfId="0" applyNumberFormat="1" applyFont="1" applyBorder="1" applyAlignment="1">
      <alignment horizontal="right" wrapText="1"/>
    </xf>
    <xf numFmtId="0" fontId="6" fillId="0" borderId="0" xfId="0" quotePrefix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left" vertical="top" wrapText="1"/>
    </xf>
    <xf numFmtId="0" fontId="3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SheetLayoutView="80" workbookViewId="0">
      <pane xSplit="2" ySplit="5" topLeftCell="C18" activePane="bottomRight" state="frozen"/>
      <selection activeCell="C4" sqref="C4:K4"/>
      <selection pane="topRight" activeCell="C4" sqref="C4:K4"/>
      <selection pane="bottomLeft" activeCell="C4" sqref="C4:K4"/>
      <selection pane="bottomRight" activeCell="L22" sqref="L22"/>
    </sheetView>
  </sheetViews>
  <sheetFormatPr defaultColWidth="9.140625" defaultRowHeight="12.75"/>
  <cols>
    <col min="1" max="1" width="6.5703125" style="23" customWidth="1"/>
    <col min="2" max="2" width="29.42578125" style="23" customWidth="1"/>
    <col min="3" max="3" width="9.7109375" style="27" customWidth="1"/>
    <col min="4" max="5" width="15.7109375" style="23" customWidth="1"/>
    <col min="6" max="6" width="9.7109375" style="23" customWidth="1"/>
    <col min="7" max="9" width="15.7109375" style="23" customWidth="1"/>
    <col min="10" max="10" width="8" style="23" customWidth="1"/>
    <col min="11" max="11" width="10.140625" style="29" customWidth="1"/>
    <col min="12" max="12" width="11" style="29" customWidth="1"/>
    <col min="13" max="24" width="14.140625" style="23" customWidth="1"/>
    <col min="25" max="16384" width="9.140625" style="23"/>
  </cols>
  <sheetData>
    <row r="1" spans="1:28" ht="18" customHeight="1">
      <c r="A1" s="150" t="s">
        <v>84</v>
      </c>
      <c r="B1" s="150"/>
      <c r="C1" s="150"/>
      <c r="D1" s="150"/>
      <c r="E1" s="150"/>
      <c r="F1" s="150"/>
      <c r="G1" s="150"/>
      <c r="H1" s="150"/>
      <c r="I1" s="150"/>
      <c r="J1" s="111"/>
      <c r="K1" s="22"/>
      <c r="L1" s="22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8" ht="20.100000000000001" customHeight="1">
      <c r="A2" s="28"/>
      <c r="B2" s="26"/>
      <c r="C2" s="41"/>
      <c r="D2" s="28"/>
      <c r="E2" s="28"/>
      <c r="F2" s="28"/>
      <c r="G2" s="28"/>
      <c r="H2" s="28"/>
      <c r="I2" s="28"/>
      <c r="J2" s="28"/>
      <c r="K2" s="25"/>
      <c r="L2" s="25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8" ht="24.75" customHeight="1">
      <c r="A3" s="155" t="s">
        <v>0</v>
      </c>
      <c r="B3" s="155" t="s">
        <v>49</v>
      </c>
      <c r="C3" s="154" t="s">
        <v>46</v>
      </c>
      <c r="D3" s="154"/>
      <c r="E3" s="154"/>
      <c r="F3" s="154"/>
      <c r="G3" s="154"/>
      <c r="H3" s="154"/>
      <c r="I3" s="154"/>
      <c r="J3" s="48"/>
    </row>
    <row r="4" spans="1:28" ht="51.75" customHeight="1">
      <c r="A4" s="155"/>
      <c r="B4" s="155"/>
      <c r="C4" s="110" t="s">
        <v>80</v>
      </c>
      <c r="D4" s="110" t="s">
        <v>24</v>
      </c>
      <c r="E4" s="110" t="s">
        <v>17</v>
      </c>
      <c r="F4" s="110" t="s">
        <v>16</v>
      </c>
      <c r="G4" s="110" t="s">
        <v>23</v>
      </c>
      <c r="H4" s="110" t="s">
        <v>22</v>
      </c>
      <c r="I4" s="110" t="s">
        <v>18</v>
      </c>
      <c r="J4" s="31"/>
    </row>
    <row r="5" spans="1:28" ht="15.95" customHeight="1">
      <c r="A5" s="56" t="s">
        <v>63</v>
      </c>
      <c r="B5" s="56" t="s">
        <v>64</v>
      </c>
      <c r="C5" s="56" t="s">
        <v>65</v>
      </c>
      <c r="D5" s="56" t="s">
        <v>66</v>
      </c>
      <c r="E5" s="56" t="s">
        <v>67</v>
      </c>
      <c r="F5" s="56" t="s">
        <v>68</v>
      </c>
      <c r="G5" s="56" t="s">
        <v>69</v>
      </c>
      <c r="H5" s="56" t="s">
        <v>70</v>
      </c>
      <c r="I5" s="56" t="s">
        <v>71</v>
      </c>
      <c r="J5" s="31"/>
      <c r="Z5" s="42" t="s">
        <v>1</v>
      </c>
      <c r="AA5" s="42" t="s">
        <v>2</v>
      </c>
      <c r="AB5" s="43" t="s">
        <v>3</v>
      </c>
    </row>
    <row r="6" spans="1:28" ht="15.95" customHeight="1">
      <c r="A6" s="2">
        <v>1</v>
      </c>
      <c r="B6" s="10" t="s">
        <v>26</v>
      </c>
      <c r="C6" s="17"/>
      <c r="D6" s="12"/>
      <c r="E6" s="12"/>
      <c r="F6" s="12"/>
      <c r="G6" s="13"/>
      <c r="H6" s="13"/>
      <c r="I6" s="13"/>
      <c r="J6" s="49"/>
      <c r="Z6" s="42" t="s">
        <v>4</v>
      </c>
      <c r="AA6" s="42" t="s">
        <v>5</v>
      </c>
      <c r="AB6" s="44" t="s">
        <v>6</v>
      </c>
    </row>
    <row r="7" spans="1:28" ht="15.95" customHeight="1">
      <c r="A7" s="3"/>
      <c r="B7" s="5" t="s">
        <v>32</v>
      </c>
      <c r="C7" s="17"/>
      <c r="D7" s="12"/>
      <c r="E7" s="12"/>
      <c r="F7" s="12"/>
      <c r="G7" s="13"/>
      <c r="H7" s="13"/>
      <c r="I7" s="13"/>
      <c r="J7" s="50"/>
      <c r="Z7" s="42"/>
      <c r="AA7" s="42"/>
      <c r="AB7" s="44"/>
    </row>
    <row r="8" spans="1:28" ht="15.95" customHeight="1">
      <c r="A8" s="3"/>
      <c r="B8" s="8" t="s">
        <v>27</v>
      </c>
      <c r="C8" s="94">
        <v>16799</v>
      </c>
      <c r="D8" s="94">
        <v>11029.637935483872</v>
      </c>
      <c r="E8" s="94">
        <v>10815.21108115083</v>
      </c>
      <c r="F8" s="94">
        <v>319.89373548387096</v>
      </c>
      <c r="G8" s="94">
        <v>316.47722617125805</v>
      </c>
      <c r="H8" s="94">
        <v>309.59814382661443</v>
      </c>
      <c r="I8" s="94">
        <v>308.31128336602336</v>
      </c>
      <c r="J8" s="50"/>
      <c r="K8" s="32"/>
      <c r="L8" s="32"/>
      <c r="Z8" s="42" t="s">
        <v>7</v>
      </c>
      <c r="AA8" s="42" t="s">
        <v>8</v>
      </c>
      <c r="AB8" s="44" t="s">
        <v>9</v>
      </c>
    </row>
    <row r="9" spans="1:28" ht="15.95" customHeight="1">
      <c r="A9" s="3"/>
      <c r="B9" s="8" t="s">
        <v>28</v>
      </c>
      <c r="C9" s="94">
        <v>26.399999999999995</v>
      </c>
      <c r="D9" s="94">
        <v>13.758741935483872</v>
      </c>
      <c r="E9" s="94">
        <v>10.333249203000006</v>
      </c>
      <c r="F9" s="95">
        <v>0.74154193548387104</v>
      </c>
      <c r="G9" s="95">
        <v>0.66718165969677412</v>
      </c>
      <c r="H9" s="95">
        <v>0.29871009900000001</v>
      </c>
      <c r="I9" s="95">
        <v>0.299211316</v>
      </c>
      <c r="J9" s="50"/>
      <c r="K9" s="32"/>
      <c r="L9" s="32"/>
      <c r="Z9" s="42" t="s">
        <v>10</v>
      </c>
      <c r="AA9" s="42" t="s">
        <v>11</v>
      </c>
      <c r="AB9" s="44" t="s">
        <v>12</v>
      </c>
    </row>
    <row r="10" spans="1:28" ht="15.95" customHeight="1">
      <c r="A10" s="3"/>
      <c r="B10" s="11" t="s">
        <v>29</v>
      </c>
      <c r="C10" s="58">
        <f>SUM(C8:C9)</f>
        <v>16825.400000000001</v>
      </c>
      <c r="D10" s="59">
        <f>SUM(D8:D9)</f>
        <v>11043.396677419356</v>
      </c>
      <c r="E10" s="59">
        <f t="shared" ref="E10:H10" si="0">SUM(E8:E9)</f>
        <v>10825.54433035383</v>
      </c>
      <c r="F10" s="60">
        <f t="shared" si="0"/>
        <v>320.63527741935485</v>
      </c>
      <c r="G10" s="60">
        <f>SUM(G8:G9)</f>
        <v>317.14440783095483</v>
      </c>
      <c r="H10" s="60">
        <f t="shared" si="0"/>
        <v>309.89685392561444</v>
      </c>
      <c r="I10" s="60">
        <f>SUM(I8:I9)</f>
        <v>308.61049468202339</v>
      </c>
      <c r="J10" s="50"/>
      <c r="K10" s="32"/>
      <c r="L10" s="32"/>
      <c r="Z10" s="42"/>
      <c r="AA10" s="42"/>
      <c r="AB10" s="51"/>
    </row>
    <row r="11" spans="1:28" ht="15.95" customHeight="1">
      <c r="A11" s="3"/>
      <c r="B11" s="5" t="s">
        <v>30</v>
      </c>
      <c r="C11" s="18"/>
      <c r="D11" s="61"/>
      <c r="E11" s="61"/>
      <c r="F11" s="67"/>
      <c r="G11" s="98"/>
      <c r="H11" s="67"/>
      <c r="I11" s="67"/>
      <c r="J11" s="50"/>
      <c r="K11" s="32"/>
      <c r="L11" s="32"/>
    </row>
    <row r="12" spans="1:28" ht="15.95" customHeight="1">
      <c r="A12" s="3"/>
      <c r="B12" s="8" t="s">
        <v>31</v>
      </c>
      <c r="C12" s="18">
        <v>4436.3999999999996</v>
      </c>
      <c r="D12" s="94">
        <v>2966.1844193548391</v>
      </c>
      <c r="E12" s="94">
        <v>2979.7728236698676</v>
      </c>
      <c r="F12" s="94">
        <v>85.649419354838713</v>
      </c>
      <c r="G12" s="94">
        <v>82.902478858580636</v>
      </c>
      <c r="H12" s="94">
        <v>85.35822243631732</v>
      </c>
      <c r="I12" s="94">
        <v>86.052218452999995</v>
      </c>
      <c r="J12" s="50"/>
      <c r="K12" s="32"/>
      <c r="L12" s="32"/>
    </row>
    <row r="13" spans="1:28" ht="15.95" customHeight="1">
      <c r="A13" s="3"/>
      <c r="B13" s="4" t="s">
        <v>75</v>
      </c>
      <c r="C13" s="18">
        <v>1504.2</v>
      </c>
      <c r="D13" s="94">
        <v>994.40074193548355</v>
      </c>
      <c r="E13" s="94">
        <v>970.61946003093112</v>
      </c>
      <c r="F13" s="94">
        <v>29.439341935483874</v>
      </c>
      <c r="G13" s="94">
        <v>28.513526851200002</v>
      </c>
      <c r="H13" s="94">
        <v>28.796828288618393</v>
      </c>
      <c r="I13" s="94">
        <v>28.563753859597483</v>
      </c>
      <c r="J13" s="50"/>
      <c r="K13" s="32"/>
      <c r="L13" s="32"/>
    </row>
    <row r="14" spans="1:28" ht="15.95" customHeight="1">
      <c r="A14" s="3"/>
      <c r="B14" s="11" t="s">
        <v>25</v>
      </c>
      <c r="C14" s="58">
        <f>SUM(C12:C13)</f>
        <v>5940.5999999999995</v>
      </c>
      <c r="D14" s="58">
        <f t="shared" ref="D14:I14" si="1">SUM(D12:D13)</f>
        <v>3960.5851612903225</v>
      </c>
      <c r="E14" s="58">
        <f t="shared" si="1"/>
        <v>3950.3922837007985</v>
      </c>
      <c r="F14" s="58">
        <f t="shared" si="1"/>
        <v>115.08876129032259</v>
      </c>
      <c r="G14" s="58">
        <f t="shared" si="1"/>
        <v>111.41600570978063</v>
      </c>
      <c r="H14" s="58">
        <f t="shared" si="1"/>
        <v>114.15505072493571</v>
      </c>
      <c r="I14" s="58">
        <f t="shared" si="1"/>
        <v>114.61597231259748</v>
      </c>
      <c r="J14" s="50"/>
      <c r="K14" s="32"/>
      <c r="L14" s="32"/>
    </row>
    <row r="15" spans="1:28" ht="15.95" customHeight="1">
      <c r="A15" s="3"/>
      <c r="B15" s="5" t="s">
        <v>33</v>
      </c>
      <c r="C15" s="58">
        <f>C10+C14</f>
        <v>22766</v>
      </c>
      <c r="D15" s="58">
        <f>D10+D14</f>
        <v>15003.981838709678</v>
      </c>
      <c r="E15" s="59">
        <f t="shared" ref="E15:H15" si="2">E10+E14</f>
        <v>14775.93661405463</v>
      </c>
      <c r="F15" s="59">
        <f t="shared" si="2"/>
        <v>435.72403870967742</v>
      </c>
      <c r="G15" s="59">
        <f t="shared" si="2"/>
        <v>428.56041354073545</v>
      </c>
      <c r="H15" s="59">
        <f t="shared" si="2"/>
        <v>424.05190465055011</v>
      </c>
      <c r="I15" s="59">
        <f>I10+I14</f>
        <v>423.22646699462086</v>
      </c>
      <c r="J15" s="33"/>
      <c r="K15" s="32"/>
      <c r="L15" s="32"/>
    </row>
    <row r="16" spans="1:28" ht="15.95" customHeight="1">
      <c r="A16" s="6"/>
      <c r="B16" s="7" t="s">
        <v>45</v>
      </c>
      <c r="C16" s="99"/>
      <c r="D16" s="60"/>
      <c r="E16" s="60">
        <f>E15/D15*100</f>
        <v>98.48010196822085</v>
      </c>
      <c r="F16" s="60"/>
      <c r="G16" s="60"/>
      <c r="H16" s="60"/>
      <c r="I16" s="60">
        <f>I15/F15*100</f>
        <v>97.131769054545174</v>
      </c>
      <c r="J16" s="35"/>
      <c r="K16" s="32"/>
      <c r="L16" s="32"/>
    </row>
    <row r="17" spans="1:28" ht="15.95" customHeight="1">
      <c r="A17" s="2">
        <v>2</v>
      </c>
      <c r="B17" s="15" t="s">
        <v>34</v>
      </c>
      <c r="C17" s="63"/>
      <c r="D17" s="67"/>
      <c r="E17" s="67"/>
      <c r="F17" s="67"/>
      <c r="G17" s="67"/>
      <c r="H17" s="67"/>
      <c r="I17" s="67"/>
      <c r="J17" s="21"/>
      <c r="K17" s="32"/>
      <c r="L17" s="32"/>
      <c r="AB17" s="151"/>
    </row>
    <row r="18" spans="1:28" ht="15.95" customHeight="1">
      <c r="A18" s="3"/>
      <c r="B18" s="4" t="s">
        <v>35</v>
      </c>
      <c r="C18" s="18">
        <v>3480.0000000000541</v>
      </c>
      <c r="D18" s="120">
        <v>2168.3440000000001</v>
      </c>
      <c r="E18" s="121">
        <v>2158.614</v>
      </c>
      <c r="F18" s="122">
        <v>68.436000000000007</v>
      </c>
      <c r="G18" s="122">
        <v>61.906999999999996</v>
      </c>
      <c r="H18" s="122">
        <v>60.924999999999997</v>
      </c>
      <c r="I18" s="123">
        <v>61.168999999999997</v>
      </c>
      <c r="J18" s="1"/>
      <c r="K18" s="1"/>
      <c r="L18" s="32"/>
      <c r="AB18" s="152"/>
    </row>
    <row r="19" spans="1:28" ht="15.95" customHeight="1">
      <c r="A19" s="3"/>
      <c r="B19" s="5" t="s">
        <v>36</v>
      </c>
      <c r="C19" s="99">
        <f t="shared" ref="C19:I19" si="3">SUM(C18)</f>
        <v>3480.0000000000541</v>
      </c>
      <c r="D19" s="60">
        <f>D18</f>
        <v>2168.3440000000001</v>
      </c>
      <c r="E19" s="60">
        <f t="shared" si="3"/>
        <v>2158.614</v>
      </c>
      <c r="F19" s="60">
        <f t="shared" si="3"/>
        <v>68.436000000000007</v>
      </c>
      <c r="G19" s="60">
        <f t="shared" si="3"/>
        <v>61.906999999999996</v>
      </c>
      <c r="H19" s="60">
        <f t="shared" si="3"/>
        <v>60.924999999999997</v>
      </c>
      <c r="I19" s="60">
        <f t="shared" si="3"/>
        <v>61.168999999999997</v>
      </c>
      <c r="J19" s="16"/>
      <c r="K19" s="32"/>
      <c r="L19" s="32"/>
      <c r="AB19" s="152"/>
    </row>
    <row r="20" spans="1:28" ht="15.95" customHeight="1">
      <c r="A20" s="6"/>
      <c r="B20" s="7" t="s">
        <v>45</v>
      </c>
      <c r="C20" s="99"/>
      <c r="D20" s="60"/>
      <c r="E20" s="60">
        <f>E19/D19*100</f>
        <v>99.551270462620323</v>
      </c>
      <c r="F20" s="60"/>
      <c r="G20" s="60"/>
      <c r="H20" s="60"/>
      <c r="I20" s="60">
        <f>I19/F19*100</f>
        <v>89.381319773218763</v>
      </c>
      <c r="J20" s="16"/>
      <c r="K20" s="32"/>
      <c r="L20" s="32"/>
      <c r="AB20" s="152"/>
    </row>
    <row r="21" spans="1:28" ht="15.95" customHeight="1">
      <c r="A21" s="2">
        <v>3</v>
      </c>
      <c r="B21" s="10" t="s">
        <v>37</v>
      </c>
      <c r="C21" s="18"/>
      <c r="D21" s="61"/>
      <c r="E21" s="61"/>
      <c r="F21" s="62"/>
      <c r="G21" s="62"/>
      <c r="H21" s="62"/>
      <c r="I21" s="62"/>
      <c r="J21" s="21"/>
      <c r="K21" s="32"/>
      <c r="L21" s="32"/>
      <c r="AB21" s="153"/>
    </row>
    <row r="22" spans="1:28" ht="15.95" customHeight="1">
      <c r="A22" s="3"/>
      <c r="B22" s="8" t="s">
        <v>28</v>
      </c>
      <c r="C22" s="146">
        <v>948.08199999999999</v>
      </c>
      <c r="D22" s="146">
        <v>650.38400000000001</v>
      </c>
      <c r="E22" s="146">
        <v>650.82399999999996</v>
      </c>
      <c r="F22" s="146">
        <v>17.645</v>
      </c>
      <c r="G22" s="146">
        <v>21.584</v>
      </c>
      <c r="H22" s="146">
        <v>18.236000000000001</v>
      </c>
      <c r="I22" s="146">
        <v>18.201000000000001</v>
      </c>
      <c r="J22" s="1"/>
      <c r="K22" s="32"/>
      <c r="L22" s="32"/>
      <c r="AB22" s="52"/>
    </row>
    <row r="23" spans="1:28" ht="15.95" customHeight="1">
      <c r="A23" s="3"/>
      <c r="B23" s="8" t="s">
        <v>62</v>
      </c>
      <c r="C23" s="147">
        <v>333.11</v>
      </c>
      <c r="D23" s="70">
        <v>243.56800000000001</v>
      </c>
      <c r="E23" s="61">
        <v>258.404</v>
      </c>
      <c r="F23" s="61">
        <v>5.8</v>
      </c>
      <c r="G23" s="67">
        <v>6.0110000000000001</v>
      </c>
      <c r="H23" s="67">
        <v>7.2080000000000002</v>
      </c>
      <c r="I23" s="67">
        <v>6.2439999999999998</v>
      </c>
      <c r="J23" s="53"/>
      <c r="K23" s="54"/>
      <c r="L23" s="32"/>
      <c r="AB23" s="52"/>
    </row>
    <row r="24" spans="1:28" ht="15.95" customHeight="1">
      <c r="A24" s="3"/>
      <c r="B24" s="8" t="s">
        <v>27</v>
      </c>
      <c r="C24" s="97">
        <v>812.67</v>
      </c>
      <c r="D24" s="97">
        <v>560.21400000000006</v>
      </c>
      <c r="E24" s="97">
        <v>542.19500000000005</v>
      </c>
      <c r="F24" s="97">
        <v>15.398</v>
      </c>
      <c r="G24" s="97">
        <v>17.213000000000001</v>
      </c>
      <c r="H24" s="97">
        <v>14.182</v>
      </c>
      <c r="I24" s="97">
        <v>13.132999999999999</v>
      </c>
      <c r="J24" s="16"/>
      <c r="K24" s="32"/>
      <c r="L24" s="32"/>
      <c r="AB24" s="52"/>
    </row>
    <row r="25" spans="1:28" ht="15.95" customHeight="1">
      <c r="A25" s="3"/>
      <c r="B25" s="11" t="s">
        <v>40</v>
      </c>
      <c r="C25" s="58">
        <f>SUM(C22:C24)</f>
        <v>2093.8620000000001</v>
      </c>
      <c r="D25" s="59">
        <f>SUM(D22:D24)</f>
        <v>1454.1660000000002</v>
      </c>
      <c r="E25" s="59">
        <f t="shared" ref="E25:I25" si="4">SUM(E22:E24)</f>
        <v>1451.423</v>
      </c>
      <c r="F25" s="59">
        <f t="shared" si="4"/>
        <v>38.843000000000004</v>
      </c>
      <c r="G25" s="59">
        <f t="shared" si="4"/>
        <v>44.808</v>
      </c>
      <c r="H25" s="59">
        <f t="shared" si="4"/>
        <v>39.626000000000005</v>
      </c>
      <c r="I25" s="59">
        <f t="shared" si="4"/>
        <v>37.578000000000003</v>
      </c>
      <c r="J25" s="16"/>
      <c r="K25" s="32"/>
      <c r="L25" s="32"/>
      <c r="AB25" s="52"/>
    </row>
    <row r="26" spans="1:28" ht="15.95" customHeight="1">
      <c r="A26" s="3"/>
      <c r="B26" s="4" t="s">
        <v>30</v>
      </c>
      <c r="C26" s="148">
        <v>8745.4619999999995</v>
      </c>
      <c r="D26" s="148">
        <v>5853.6419999999998</v>
      </c>
      <c r="E26" s="148">
        <v>5676.7690000000002</v>
      </c>
      <c r="F26" s="148">
        <v>168.334</v>
      </c>
      <c r="G26" s="148">
        <v>166.53899999999999</v>
      </c>
      <c r="H26" s="148">
        <v>122.98699999999999</v>
      </c>
      <c r="I26" s="148">
        <v>157.84200000000001</v>
      </c>
      <c r="J26" s="16"/>
      <c r="K26" s="32"/>
      <c r="L26" s="32"/>
    </row>
    <row r="27" spans="1:28" ht="15.95" customHeight="1">
      <c r="A27" s="3"/>
      <c r="B27" s="5" t="s">
        <v>38</v>
      </c>
      <c r="C27" s="99">
        <f>SUM(C25:C26)</f>
        <v>10839.324000000001</v>
      </c>
      <c r="D27" s="60">
        <f>SUM(D25:D26)</f>
        <v>7307.808</v>
      </c>
      <c r="E27" s="60">
        <f t="shared" ref="E27:I27" si="5">SUM(E25:E26)</f>
        <v>7128.192</v>
      </c>
      <c r="F27" s="60">
        <f t="shared" si="5"/>
        <v>207.17700000000002</v>
      </c>
      <c r="G27" s="60">
        <f t="shared" si="5"/>
        <v>211.34699999999998</v>
      </c>
      <c r="H27" s="60">
        <f t="shared" si="5"/>
        <v>162.613</v>
      </c>
      <c r="I27" s="60">
        <f t="shared" si="5"/>
        <v>195.42000000000002</v>
      </c>
      <c r="J27" s="16"/>
      <c r="K27" s="32"/>
      <c r="L27" s="32"/>
    </row>
    <row r="28" spans="1:28" ht="15.95" customHeight="1">
      <c r="A28" s="6"/>
      <c r="B28" s="7" t="s">
        <v>45</v>
      </c>
      <c r="C28" s="99"/>
      <c r="D28" s="60"/>
      <c r="E28" s="60">
        <f>E27/D27*100</f>
        <v>97.542135753977121</v>
      </c>
      <c r="F28" s="60"/>
      <c r="G28" s="60"/>
      <c r="H28" s="60"/>
      <c r="I28" s="60">
        <f>I27/F27*100</f>
        <v>94.325142269653483</v>
      </c>
      <c r="J28" s="20"/>
      <c r="K28" s="32"/>
      <c r="L28" s="32"/>
    </row>
    <row r="29" spans="1:28" ht="15.95" customHeight="1">
      <c r="A29" s="3"/>
      <c r="B29" s="5" t="s">
        <v>39</v>
      </c>
      <c r="C29" s="99">
        <f>C15+C19+C27</f>
        <v>37085.324000000051</v>
      </c>
      <c r="D29" s="60">
        <f>D15+D19+D27</f>
        <v>24480.13383870968</v>
      </c>
      <c r="E29" s="60">
        <f t="shared" ref="E29:I29" si="6">E15+E19+E27</f>
        <v>24062.74261405463</v>
      </c>
      <c r="F29" s="60">
        <f t="shared" si="6"/>
        <v>711.33703870967747</v>
      </c>
      <c r="G29" s="60">
        <f t="shared" si="6"/>
        <v>701.81441354073536</v>
      </c>
      <c r="H29" s="60">
        <f t="shared" si="6"/>
        <v>647.58990465055012</v>
      </c>
      <c r="I29" s="60">
        <f t="shared" si="6"/>
        <v>679.81546699462092</v>
      </c>
      <c r="J29" s="55"/>
      <c r="K29" s="32"/>
      <c r="L29" s="32"/>
    </row>
    <row r="30" spans="1:28" ht="15.95" customHeight="1">
      <c r="A30" s="6"/>
      <c r="B30" s="7" t="s">
        <v>45</v>
      </c>
      <c r="C30" s="99"/>
      <c r="D30" s="60"/>
      <c r="E30" s="60">
        <f>E29/D29*100</f>
        <v>98.294979809321774</v>
      </c>
      <c r="F30" s="60"/>
      <c r="G30" s="60"/>
      <c r="H30" s="60"/>
      <c r="I30" s="60">
        <f>I29/F29*100</f>
        <v>95.568686853107664</v>
      </c>
      <c r="J30" s="35"/>
    </row>
    <row r="31" spans="1:28">
      <c r="A31" s="36"/>
    </row>
    <row r="33" spans="2:9">
      <c r="B33" s="149"/>
      <c r="C33" s="149"/>
      <c r="D33" s="149"/>
      <c r="E33" s="149"/>
      <c r="F33" s="149"/>
      <c r="G33" s="149"/>
      <c r="H33" s="149"/>
      <c r="I33" s="149"/>
    </row>
    <row r="34" spans="2:9">
      <c r="B34" s="149"/>
      <c r="C34" s="149"/>
      <c r="D34" s="149"/>
      <c r="E34" s="149"/>
      <c r="F34" s="149"/>
      <c r="G34" s="149"/>
      <c r="H34" s="149"/>
      <c r="I34" s="149"/>
    </row>
    <row r="36" spans="2:9">
      <c r="B36" s="38"/>
    </row>
    <row r="38" spans="2:9">
      <c r="B38" s="149"/>
      <c r="C38" s="149"/>
      <c r="D38" s="149"/>
      <c r="E38" s="149"/>
      <c r="F38" s="149"/>
      <c r="G38" s="149"/>
      <c r="H38" s="149"/>
      <c r="I38" s="149"/>
    </row>
    <row r="39" spans="2:9">
      <c r="B39" s="149"/>
      <c r="C39" s="149"/>
      <c r="D39" s="149"/>
      <c r="E39" s="149"/>
      <c r="F39" s="149"/>
      <c r="G39" s="149"/>
      <c r="H39" s="149"/>
      <c r="I39" s="149"/>
    </row>
    <row r="40" spans="2:9">
      <c r="B40" s="46"/>
    </row>
  </sheetData>
  <customSheetViews>
    <customSheetView guid="{2EA26FC3-4D2E-489E-9853-C95475EF9FD3}" showPageBreaks="1" fitToPage="1" printArea="1">
      <pane xSplit="2" ySplit="6" topLeftCell="C7" activePane="bottomRight" state="frozen"/>
      <selection pane="bottomRight" activeCell="D13" sqref="D13:I13"/>
      <pageMargins left="0.39370078740157499" right="0.39300000000000002" top="0.31496062992126" bottom="0.15748031496063" header="0.31496062992126" footer="0.15748031496063"/>
      <printOptions horizontalCentered="1"/>
      <pageSetup paperSize="9" scale="92" orientation="landscape" r:id="rId1"/>
    </customSheetView>
    <customSheetView guid="{4A031EB8-2FDE-409B-A92D-FF55DC48BA0A}" showPageBreaks="1" fitToPage="1" printArea="1" view="pageBreakPreview">
      <pane xSplit="2" ySplit="6" topLeftCell="D10" activePane="bottomRight" state="frozen"/>
      <selection pane="bottomRight" activeCell="J7" sqref="J7:J16"/>
      <pageMargins left="0.39370078740157483" right="0" top="0.31496062992125984" bottom="0.15748031496062992" header="0.31496062992125984" footer="0.15748031496062992"/>
      <printOptions horizontalCentered="1"/>
      <pageSetup paperSize="9" scale="74" orientation="landscape" r:id="rId2"/>
    </customSheetView>
    <customSheetView guid="{F9892AAE-ED64-4C75-8C85-75393491D9A6}" scale="90" showPageBreaks="1" fitToPage="1" printArea="1" view="pageBreakPreview">
      <pane xSplit="2" ySplit="6" topLeftCell="C22" activePane="bottomRight" state="frozen"/>
      <selection pane="bottomRight" activeCell="B23" sqref="B23:I30"/>
      <pageMargins left="0.39370078740157483" right="0" top="0.31496062992125984" bottom="0.15748031496062992" header="0.31496062992125984" footer="0.15748031496062992"/>
      <printOptions horizontalCentered="1"/>
      <pageSetup paperSize="9" scale="76" orientation="landscape" r:id="rId3"/>
    </customSheetView>
    <customSheetView guid="{9B6EB2C0-6206-4744-AC08-588540C1B082}" scale="80" showPageBreaks="1" fitToPage="1" printArea="1" view="pageBreakPreview">
      <pane xSplit="2" ySplit="6" topLeftCell="C22" activePane="bottomRight" state="frozen"/>
      <selection pane="bottomRight" activeCell="C20" sqref="C20"/>
      <pageMargins left="0.39370078740157483" right="0" top="0.31496062992125984" bottom="0.15748031496062992" header="0.31496062992125984" footer="0.15748031496062992"/>
      <printOptions horizontalCentered="1"/>
      <pageSetup paperSize="9" scale="74" orientation="landscape" r:id="rId4"/>
    </customSheetView>
  </customSheetViews>
  <mergeCells count="7">
    <mergeCell ref="B33:I34"/>
    <mergeCell ref="B38:I39"/>
    <mergeCell ref="A1:I1"/>
    <mergeCell ref="AB17:AB21"/>
    <mergeCell ref="C3:I3"/>
    <mergeCell ref="A3:A4"/>
    <mergeCell ref="B3:B4"/>
  </mergeCells>
  <printOptions horizontalCentered="1"/>
  <pageMargins left="0.59055118110236227" right="0.59055118110236227" top="0.51181102362204722" bottom="0.15748031496062992" header="0.31496062992125984" footer="0.15748031496062992"/>
  <pageSetup paperSize="9" scale="99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="90" zoomScaleNormal="90" zoomScaleSheetLayoutView="80" workbookViewId="0">
      <pane xSplit="2" ySplit="7" topLeftCell="C8" activePane="bottomRight" state="frozen"/>
      <selection activeCell="D10" sqref="D10"/>
      <selection pane="topRight" activeCell="D10" sqref="D10"/>
      <selection pane="bottomLeft" activeCell="D10" sqref="D10"/>
      <selection pane="bottomRight" activeCell="N23" sqref="N23"/>
    </sheetView>
  </sheetViews>
  <sheetFormatPr defaultColWidth="8.85546875" defaultRowHeight="12.75"/>
  <cols>
    <col min="1" max="1" width="4.28515625" style="23" customWidth="1"/>
    <col min="2" max="2" width="24.7109375" style="23" customWidth="1"/>
    <col min="3" max="3" width="13.7109375" style="27" customWidth="1"/>
    <col min="4" max="5" width="14.7109375" style="23" customWidth="1"/>
    <col min="6" max="6" width="11.140625" style="23" customWidth="1"/>
    <col min="7" max="9" width="14.7109375" style="23" customWidth="1"/>
    <col min="10" max="10" width="9.7109375" style="23" customWidth="1"/>
    <col min="11" max="11" width="14.7109375" style="23" customWidth="1"/>
    <col min="12" max="12" width="5.140625" style="23" customWidth="1"/>
    <col min="13" max="13" width="8.28515625" style="29" customWidth="1"/>
    <col min="14" max="14" width="10.28515625" style="29" customWidth="1"/>
    <col min="15" max="16384" width="8.85546875" style="23"/>
  </cols>
  <sheetData>
    <row r="1" spans="1:14" ht="18" customHeight="1">
      <c r="A1" s="150" t="s">
        <v>85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11"/>
      <c r="M1" s="22"/>
      <c r="N1" s="22"/>
    </row>
    <row r="2" spans="1:14" ht="2.25" customHeight="1">
      <c r="A2" s="111"/>
      <c r="B2" s="111"/>
      <c r="C2" s="24"/>
      <c r="D2" s="111"/>
      <c r="E2" s="111"/>
      <c r="F2" s="111"/>
      <c r="G2" s="111"/>
      <c r="H2" s="111"/>
      <c r="I2" s="111"/>
      <c r="J2" s="111"/>
      <c r="K2" s="111"/>
      <c r="L2" s="111"/>
      <c r="M2" s="25"/>
      <c r="N2" s="25"/>
    </row>
    <row r="3" spans="1:14" ht="15.75" customHeight="1">
      <c r="B3" s="26"/>
      <c r="K3" s="28"/>
      <c r="L3" s="28"/>
    </row>
    <row r="4" spans="1:14" ht="19.5" customHeight="1">
      <c r="A4" s="155" t="s">
        <v>0</v>
      </c>
      <c r="B4" s="155" t="s">
        <v>47</v>
      </c>
      <c r="C4" s="157" t="s">
        <v>15</v>
      </c>
      <c r="D4" s="157"/>
      <c r="E4" s="157"/>
      <c r="F4" s="157"/>
      <c r="G4" s="157"/>
      <c r="H4" s="157"/>
      <c r="I4" s="157"/>
      <c r="J4" s="157"/>
      <c r="K4" s="157"/>
      <c r="L4" s="24"/>
    </row>
    <row r="5" spans="1:14" ht="15" customHeight="1">
      <c r="A5" s="155"/>
      <c r="B5" s="155"/>
      <c r="C5" s="158" t="s">
        <v>13</v>
      </c>
      <c r="D5" s="158"/>
      <c r="E5" s="158"/>
      <c r="F5" s="158"/>
      <c r="G5" s="158"/>
      <c r="H5" s="158"/>
      <c r="I5" s="158"/>
      <c r="J5" s="158" t="s">
        <v>14</v>
      </c>
      <c r="K5" s="158"/>
      <c r="L5" s="30"/>
    </row>
    <row r="6" spans="1:14" ht="56.25" customHeight="1">
      <c r="A6" s="155"/>
      <c r="B6" s="155"/>
      <c r="C6" s="110" t="s">
        <v>80</v>
      </c>
      <c r="D6" s="110" t="s">
        <v>24</v>
      </c>
      <c r="E6" s="110" t="s">
        <v>17</v>
      </c>
      <c r="F6" s="110" t="s">
        <v>16</v>
      </c>
      <c r="G6" s="110" t="s">
        <v>21</v>
      </c>
      <c r="H6" s="110" t="s">
        <v>22</v>
      </c>
      <c r="I6" s="110" t="s">
        <v>18</v>
      </c>
      <c r="J6" s="110" t="s">
        <v>19</v>
      </c>
      <c r="K6" s="110" t="s">
        <v>20</v>
      </c>
      <c r="L6" s="30"/>
    </row>
    <row r="7" spans="1:14" ht="15.95" customHeight="1">
      <c r="A7" s="57" t="s">
        <v>63</v>
      </c>
      <c r="B7" s="57" t="s">
        <v>64</v>
      </c>
      <c r="C7" s="57" t="s">
        <v>65</v>
      </c>
      <c r="D7" s="57" t="s">
        <v>66</v>
      </c>
      <c r="E7" s="57" t="s">
        <v>67</v>
      </c>
      <c r="F7" s="57" t="s">
        <v>68</v>
      </c>
      <c r="G7" s="57" t="s">
        <v>69</v>
      </c>
      <c r="H7" s="57" t="s">
        <v>70</v>
      </c>
      <c r="I7" s="57" t="s">
        <v>71</v>
      </c>
      <c r="J7" s="57" t="s">
        <v>72</v>
      </c>
      <c r="K7" s="57" t="s">
        <v>73</v>
      </c>
      <c r="L7" s="31"/>
    </row>
    <row r="8" spans="1:14" ht="15.95" customHeight="1">
      <c r="A8" s="3">
        <v>1</v>
      </c>
      <c r="B8" s="5" t="s">
        <v>26</v>
      </c>
      <c r="C8" s="17"/>
      <c r="D8" s="12"/>
      <c r="E8" s="12"/>
      <c r="F8" s="12"/>
      <c r="G8" s="100"/>
      <c r="H8" s="100"/>
      <c r="I8" s="100"/>
      <c r="J8" s="100"/>
      <c r="K8" s="100"/>
      <c r="L8" s="21"/>
      <c r="M8" s="32"/>
      <c r="N8" s="32"/>
    </row>
    <row r="9" spans="1:14" ht="15.95" customHeight="1">
      <c r="A9" s="3"/>
      <c r="B9" s="8" t="s">
        <v>32</v>
      </c>
      <c r="C9" s="17"/>
      <c r="D9" s="12"/>
      <c r="E9" s="12"/>
      <c r="F9" s="12"/>
      <c r="G9" s="100"/>
      <c r="H9" s="100"/>
      <c r="I9" s="100"/>
      <c r="J9" s="100"/>
      <c r="K9" s="100"/>
      <c r="L9" s="21"/>
      <c r="M9" s="32"/>
      <c r="N9" s="32"/>
    </row>
    <row r="10" spans="1:14" ht="15.95" customHeight="1">
      <c r="A10" s="3"/>
      <c r="B10" s="71" t="s">
        <v>27</v>
      </c>
      <c r="C10" s="97">
        <v>16902</v>
      </c>
      <c r="D10" s="97">
        <v>10911.986914290323</v>
      </c>
      <c r="E10" s="97">
        <v>10856.874105500003</v>
      </c>
      <c r="F10" s="97">
        <v>336.3561962903226</v>
      </c>
      <c r="G10" s="97">
        <v>322.31852234838709</v>
      </c>
      <c r="H10" s="97">
        <v>309.09120150000001</v>
      </c>
      <c r="I10" s="97">
        <v>312.18416000000002</v>
      </c>
      <c r="J10" s="97">
        <v>6.9160000000000004</v>
      </c>
      <c r="K10" s="97">
        <v>235.272111</v>
      </c>
      <c r="L10" s="1"/>
      <c r="M10" s="32"/>
      <c r="N10" s="32"/>
    </row>
    <row r="11" spans="1:14" ht="15.95" customHeight="1">
      <c r="A11" s="3"/>
      <c r="B11" s="71" t="s">
        <v>28</v>
      </c>
      <c r="C11" s="97">
        <v>598.99999800000001</v>
      </c>
      <c r="D11" s="97">
        <v>356.36623983870965</v>
      </c>
      <c r="E11" s="97">
        <v>251.01973800000005</v>
      </c>
      <c r="F11" s="97">
        <v>13.365304238709678</v>
      </c>
      <c r="G11" s="96">
        <v>1.204190206451613</v>
      </c>
      <c r="H11" s="96">
        <v>12.415429999999999</v>
      </c>
      <c r="I11" s="96">
        <v>12.570844000000001</v>
      </c>
      <c r="J11" s="96">
        <v>8.6999999999999994E-2</v>
      </c>
      <c r="K11" s="96">
        <v>4.2984980000000004</v>
      </c>
      <c r="L11" s="66"/>
      <c r="M11" s="32"/>
      <c r="N11" s="32"/>
    </row>
    <row r="12" spans="1:14" ht="15.95" customHeight="1">
      <c r="A12" s="3"/>
      <c r="B12" s="137" t="s">
        <v>40</v>
      </c>
      <c r="C12" s="58">
        <f t="shared" ref="C12:K12" si="0">SUM(C10:C11)</f>
        <v>17500.999997999999</v>
      </c>
      <c r="D12" s="59">
        <f t="shared" si="0"/>
        <v>11268.353154129032</v>
      </c>
      <c r="E12" s="59">
        <f t="shared" si="0"/>
        <v>11107.893843500004</v>
      </c>
      <c r="F12" s="59">
        <f t="shared" si="0"/>
        <v>349.72150052903226</v>
      </c>
      <c r="G12" s="59">
        <f t="shared" si="0"/>
        <v>323.52271255483868</v>
      </c>
      <c r="H12" s="59">
        <f t="shared" si="0"/>
        <v>321.50663150000003</v>
      </c>
      <c r="I12" s="59">
        <f t="shared" si="0"/>
        <v>324.75500400000004</v>
      </c>
      <c r="J12" s="59">
        <f t="shared" si="0"/>
        <v>7.0030000000000001</v>
      </c>
      <c r="K12" s="59">
        <f t="shared" si="0"/>
        <v>239.57060899999999</v>
      </c>
      <c r="L12" s="33"/>
      <c r="M12" s="32"/>
      <c r="N12" s="32"/>
    </row>
    <row r="13" spans="1:14" ht="15.95" customHeight="1">
      <c r="A13" s="3"/>
      <c r="B13" s="71" t="s">
        <v>30</v>
      </c>
      <c r="C13" s="102"/>
      <c r="D13" s="103"/>
      <c r="E13" s="103"/>
      <c r="F13" s="103"/>
      <c r="G13" s="104"/>
      <c r="H13" s="104"/>
      <c r="I13" s="104"/>
      <c r="J13" s="104"/>
      <c r="K13" s="104"/>
      <c r="L13" s="33"/>
      <c r="M13" s="32"/>
      <c r="N13" s="32"/>
    </row>
    <row r="14" spans="1:14" ht="15.95" customHeight="1">
      <c r="A14" s="3"/>
      <c r="B14" s="71" t="s">
        <v>31</v>
      </c>
      <c r="C14" s="63">
        <v>1445.0000050000001</v>
      </c>
      <c r="D14" s="96">
        <v>983.05499196774178</v>
      </c>
      <c r="E14" s="96">
        <v>957.47135849999927</v>
      </c>
      <c r="F14" s="96">
        <v>27.526338167741933</v>
      </c>
      <c r="G14" s="96">
        <v>26.151691018451611</v>
      </c>
      <c r="H14" s="96">
        <v>29.821542000000001</v>
      </c>
      <c r="I14" s="96">
        <v>30.574006000000001</v>
      </c>
      <c r="J14" s="96">
        <v>1.077</v>
      </c>
      <c r="K14" s="96">
        <v>44.537440459999999</v>
      </c>
      <c r="L14" s="33"/>
      <c r="M14" s="32"/>
      <c r="N14" s="32"/>
    </row>
    <row r="15" spans="1:14" ht="32.25" customHeight="1">
      <c r="A15" s="3"/>
      <c r="B15" s="71" t="s">
        <v>76</v>
      </c>
      <c r="C15" s="18">
        <v>3797.4300020000001</v>
      </c>
      <c r="D15" s="95">
        <v>2497.9304546774197</v>
      </c>
      <c r="E15" s="95">
        <v>2427.6155850000005</v>
      </c>
      <c r="F15" s="95">
        <v>76.521243877419352</v>
      </c>
      <c r="G15" s="95">
        <v>64.368713998709694</v>
      </c>
      <c r="H15" s="95">
        <v>73.493897000000004</v>
      </c>
      <c r="I15" s="95">
        <v>70.749656999999999</v>
      </c>
      <c r="J15" s="95">
        <v>2.3690000000000002</v>
      </c>
      <c r="K15" s="95">
        <v>88.665537</v>
      </c>
      <c r="L15" s="33"/>
      <c r="M15" s="32"/>
      <c r="N15" s="32"/>
    </row>
    <row r="16" spans="1:14" ht="15.95" customHeight="1">
      <c r="A16" s="3"/>
      <c r="B16" s="101" t="s">
        <v>41</v>
      </c>
      <c r="C16" s="102">
        <f t="shared" ref="C16:K16" si="1">SUM(C14:C15)</f>
        <v>5242.4300069999999</v>
      </c>
      <c r="D16" s="103">
        <f t="shared" si="1"/>
        <v>3480.9854466451616</v>
      </c>
      <c r="E16" s="103">
        <f t="shared" si="1"/>
        <v>3385.0869434999995</v>
      </c>
      <c r="F16" s="103">
        <f t="shared" si="1"/>
        <v>104.04758204516128</v>
      </c>
      <c r="G16" s="103">
        <f t="shared" si="1"/>
        <v>90.520405017161309</v>
      </c>
      <c r="H16" s="103">
        <f t="shared" si="1"/>
        <v>103.315439</v>
      </c>
      <c r="I16" s="103">
        <f t="shared" si="1"/>
        <v>101.323663</v>
      </c>
      <c r="J16" s="103">
        <f t="shared" si="1"/>
        <v>3.4460000000000002</v>
      </c>
      <c r="K16" s="103">
        <f t="shared" si="1"/>
        <v>133.20297746</v>
      </c>
      <c r="L16" s="33"/>
      <c r="M16" s="32"/>
      <c r="N16" s="32"/>
    </row>
    <row r="17" spans="1:20" ht="15.95" customHeight="1">
      <c r="A17" s="3"/>
      <c r="B17" s="138" t="s">
        <v>33</v>
      </c>
      <c r="C17" s="134">
        <f t="shared" ref="C17:K17" si="2">C12+C16</f>
        <v>22743.430004999998</v>
      </c>
      <c r="D17" s="62">
        <f t="shared" si="2"/>
        <v>14749.338600774194</v>
      </c>
      <c r="E17" s="62">
        <f t="shared" si="2"/>
        <v>14492.980787000004</v>
      </c>
      <c r="F17" s="62">
        <f t="shared" si="2"/>
        <v>453.76908257419353</v>
      </c>
      <c r="G17" s="62">
        <f t="shared" si="2"/>
        <v>414.04311757199997</v>
      </c>
      <c r="H17" s="62">
        <f t="shared" si="2"/>
        <v>424.8220705</v>
      </c>
      <c r="I17" s="62">
        <f t="shared" si="2"/>
        <v>426.07866700000005</v>
      </c>
      <c r="J17" s="62">
        <f t="shared" si="2"/>
        <v>10.449</v>
      </c>
      <c r="K17" s="62">
        <f t="shared" si="2"/>
        <v>372.77358645999999</v>
      </c>
      <c r="L17" s="16"/>
      <c r="M17" s="32"/>
      <c r="N17" s="32"/>
    </row>
    <row r="18" spans="1:20" ht="15.95" customHeight="1">
      <c r="A18" s="14"/>
      <c r="B18" s="139" t="s">
        <v>44</v>
      </c>
      <c r="C18" s="105"/>
      <c r="D18" s="106"/>
      <c r="E18" s="60">
        <f>E17/D17*100</f>
        <v>98.261902986207573</v>
      </c>
      <c r="F18" s="135"/>
      <c r="G18" s="136"/>
      <c r="H18" s="136"/>
      <c r="I18" s="136">
        <f>I17/F17*100</f>
        <v>93.897685708971608</v>
      </c>
      <c r="J18" s="136"/>
      <c r="K18" s="136">
        <f>K17/E17*100</f>
        <v>2.5720974307395243</v>
      </c>
      <c r="L18" s="16"/>
      <c r="M18" s="54"/>
      <c r="N18" s="54"/>
      <c r="O18" s="35"/>
      <c r="P18" s="35"/>
      <c r="Q18" s="35"/>
      <c r="R18" s="35"/>
      <c r="S18" s="35"/>
      <c r="T18" s="35"/>
    </row>
    <row r="19" spans="1:20" ht="15.95" customHeight="1">
      <c r="A19" s="2">
        <v>2</v>
      </c>
      <c r="B19" s="15" t="s">
        <v>34</v>
      </c>
      <c r="C19" s="68"/>
      <c r="D19" s="69"/>
      <c r="E19" s="69"/>
      <c r="F19" s="69"/>
      <c r="G19" s="70"/>
      <c r="H19" s="70"/>
      <c r="I19" s="70"/>
      <c r="J19" s="70"/>
      <c r="K19" s="70"/>
      <c r="L19" s="20"/>
      <c r="M19" s="54"/>
      <c r="N19" s="54"/>
      <c r="O19" s="35"/>
      <c r="P19" s="35"/>
      <c r="Q19" s="35"/>
      <c r="R19" s="35"/>
      <c r="S19" s="35"/>
      <c r="T19" s="35"/>
    </row>
    <row r="20" spans="1:20" ht="15.95" customHeight="1">
      <c r="A20" s="3"/>
      <c r="B20" s="4" t="s">
        <v>35</v>
      </c>
      <c r="C20" s="63">
        <v>2749.8339999999898</v>
      </c>
      <c r="D20" s="67">
        <v>1879.05</v>
      </c>
      <c r="E20" s="67">
        <v>1816.28</v>
      </c>
      <c r="F20" s="67">
        <v>53.26</v>
      </c>
      <c r="G20" s="67">
        <v>57.55</v>
      </c>
      <c r="H20" s="67">
        <v>51.56</v>
      </c>
      <c r="I20" s="67">
        <v>52.26</v>
      </c>
      <c r="J20" s="67">
        <v>2.21</v>
      </c>
      <c r="K20" s="67">
        <v>65.099999999999994</v>
      </c>
      <c r="L20" s="16"/>
      <c r="M20" s="112"/>
      <c r="N20" s="113"/>
      <c r="O20" s="113"/>
      <c r="P20" s="114"/>
      <c r="Q20" s="114"/>
      <c r="R20" s="114"/>
      <c r="S20" s="115"/>
      <c r="T20" s="35"/>
    </row>
    <row r="21" spans="1:20" ht="15.95" customHeight="1">
      <c r="A21" s="3"/>
      <c r="B21" s="8" t="s">
        <v>42</v>
      </c>
      <c r="C21" s="116">
        <v>200.20000000000502</v>
      </c>
      <c r="D21" s="116">
        <v>142.6</v>
      </c>
      <c r="E21" s="117">
        <v>156.76</v>
      </c>
      <c r="F21" s="116">
        <v>3.36</v>
      </c>
      <c r="G21" s="116">
        <v>4.9800000000000004</v>
      </c>
      <c r="H21" s="118">
        <v>4.42</v>
      </c>
      <c r="I21" s="118">
        <v>4.34</v>
      </c>
      <c r="J21" s="118">
        <v>0</v>
      </c>
      <c r="K21" s="118">
        <v>0</v>
      </c>
      <c r="L21" s="16"/>
      <c r="M21" s="54"/>
      <c r="N21" s="54"/>
      <c r="O21" s="35"/>
      <c r="P21" s="35"/>
      <c r="Q21" s="35"/>
      <c r="R21" s="35"/>
      <c r="S21" s="35"/>
      <c r="T21" s="35"/>
    </row>
    <row r="22" spans="1:20" ht="15.95" customHeight="1">
      <c r="A22" s="2"/>
      <c r="B22" s="8" t="s">
        <v>36</v>
      </c>
      <c r="C22" s="58">
        <f>C20+C21</f>
        <v>2950.0339999999946</v>
      </c>
      <c r="D22" s="59">
        <f t="shared" ref="D22:K22" si="3">SUM(D20:D21)</f>
        <v>2021.6499999999999</v>
      </c>
      <c r="E22" s="59">
        <f t="shared" si="3"/>
        <v>1973.04</v>
      </c>
      <c r="F22" s="59">
        <f t="shared" si="3"/>
        <v>56.62</v>
      </c>
      <c r="G22" s="59">
        <f t="shared" si="3"/>
        <v>62.53</v>
      </c>
      <c r="H22" s="59">
        <f t="shared" si="3"/>
        <v>55.980000000000004</v>
      </c>
      <c r="I22" s="59">
        <f t="shared" si="3"/>
        <v>56.599999999999994</v>
      </c>
      <c r="J22" s="59">
        <f t="shared" si="3"/>
        <v>2.21</v>
      </c>
      <c r="K22" s="59">
        <f t="shared" si="3"/>
        <v>65.099999999999994</v>
      </c>
      <c r="L22" s="16"/>
      <c r="M22" s="32"/>
      <c r="N22" s="32"/>
    </row>
    <row r="23" spans="1:20" ht="15.95" customHeight="1">
      <c r="A23" s="14"/>
      <c r="B23" s="107" t="s">
        <v>44</v>
      </c>
      <c r="C23" s="19"/>
      <c r="D23" s="135"/>
      <c r="E23" s="60">
        <f>E22/D22*100</f>
        <v>97.595528405015713</v>
      </c>
      <c r="F23" s="135"/>
      <c r="G23" s="136"/>
      <c r="H23" s="136"/>
      <c r="I23" s="136">
        <f>I22/F22*100</f>
        <v>99.964676792652767</v>
      </c>
      <c r="J23" s="136"/>
      <c r="K23" s="136"/>
      <c r="L23" s="16"/>
      <c r="M23" s="32"/>
      <c r="N23" s="32"/>
    </row>
    <row r="24" spans="1:20" ht="15.95" customHeight="1">
      <c r="A24" s="2">
        <v>3</v>
      </c>
      <c r="B24" s="10" t="s">
        <v>37</v>
      </c>
      <c r="C24" s="64"/>
      <c r="D24" s="65"/>
      <c r="E24" s="65"/>
      <c r="F24" s="65"/>
      <c r="G24" s="70"/>
      <c r="H24" s="70"/>
      <c r="I24" s="70"/>
      <c r="J24" s="70"/>
      <c r="K24" s="70"/>
      <c r="L24" s="20"/>
      <c r="M24" s="32"/>
      <c r="N24" s="32"/>
    </row>
    <row r="25" spans="1:20" ht="15.95" customHeight="1">
      <c r="A25" s="3"/>
      <c r="B25" s="8" t="s">
        <v>28</v>
      </c>
      <c r="C25" s="144">
        <v>4109.3040000000001</v>
      </c>
      <c r="D25" s="144">
        <v>2768.6709999999998</v>
      </c>
      <c r="E25" s="144">
        <v>2206.8519999999999</v>
      </c>
      <c r="F25" s="144">
        <v>74.769000000000005</v>
      </c>
      <c r="G25" s="144">
        <v>79.903000000000006</v>
      </c>
      <c r="H25" s="144">
        <v>60.13</v>
      </c>
      <c r="I25" s="144">
        <v>60.308999999999997</v>
      </c>
      <c r="J25" s="144">
        <v>0.32600000000000001</v>
      </c>
      <c r="K25" s="144">
        <v>8.6199999999999992</v>
      </c>
      <c r="L25" s="1"/>
      <c r="M25" s="32"/>
      <c r="N25" s="32"/>
    </row>
    <row r="26" spans="1:20" ht="15.95" customHeight="1">
      <c r="A26" s="3"/>
      <c r="B26" s="8" t="s">
        <v>62</v>
      </c>
      <c r="C26" s="63">
        <v>39.15</v>
      </c>
      <c r="D26" s="67">
        <v>26.279</v>
      </c>
      <c r="E26" s="67">
        <v>55.006</v>
      </c>
      <c r="F26" s="67">
        <v>0.751</v>
      </c>
      <c r="G26" s="67">
        <v>0.94699999999999995</v>
      </c>
      <c r="H26" s="67">
        <v>1.63</v>
      </c>
      <c r="I26" s="67">
        <v>1.3740000000000001</v>
      </c>
      <c r="J26" s="67">
        <v>1E-3</v>
      </c>
      <c r="K26" s="67">
        <v>4.9000000000000002E-2</v>
      </c>
      <c r="L26" s="1"/>
      <c r="M26" s="32"/>
      <c r="N26" s="32"/>
    </row>
    <row r="27" spans="1:20" ht="15.95" customHeight="1">
      <c r="A27" s="3"/>
      <c r="B27" s="8" t="s">
        <v>27</v>
      </c>
      <c r="C27" s="63">
        <v>1773.19</v>
      </c>
      <c r="D27" s="67">
        <v>1179.558</v>
      </c>
      <c r="E27" s="67">
        <v>1263.3620000000001</v>
      </c>
      <c r="F27" s="67">
        <v>35.031999999999996</v>
      </c>
      <c r="G27" s="67">
        <v>45.567999999999998</v>
      </c>
      <c r="H27" s="67">
        <v>36.828000000000003</v>
      </c>
      <c r="I27" s="67">
        <v>33.804000000000002</v>
      </c>
      <c r="J27" s="67">
        <v>1.0529999999999999</v>
      </c>
      <c r="K27" s="67">
        <v>13.364000000000001</v>
      </c>
      <c r="L27" s="33"/>
      <c r="M27" s="32"/>
      <c r="N27" s="32"/>
    </row>
    <row r="28" spans="1:20" ht="15.95" customHeight="1">
      <c r="A28" s="3"/>
      <c r="B28" s="108" t="s">
        <v>40</v>
      </c>
      <c r="C28" s="99">
        <f>SUM(C25:C27)</f>
        <v>5921.6440000000002</v>
      </c>
      <c r="D28" s="60">
        <f>SUM(D25:D27)</f>
        <v>3974.5079999999998</v>
      </c>
      <c r="E28" s="60">
        <f t="shared" ref="E28:K28" si="4">SUM(E25:E27)</f>
        <v>3525.22</v>
      </c>
      <c r="F28" s="60">
        <f t="shared" si="4"/>
        <v>110.55200000000001</v>
      </c>
      <c r="G28" s="60">
        <f t="shared" si="4"/>
        <v>126.41800000000001</v>
      </c>
      <c r="H28" s="60">
        <f t="shared" si="4"/>
        <v>98.588000000000008</v>
      </c>
      <c r="I28" s="60">
        <f t="shared" si="4"/>
        <v>95.486999999999995</v>
      </c>
      <c r="J28" s="60">
        <f t="shared" si="4"/>
        <v>1.38</v>
      </c>
      <c r="K28" s="60">
        <f t="shared" si="4"/>
        <v>22.033000000000001</v>
      </c>
      <c r="L28" s="33"/>
      <c r="M28" s="32"/>
      <c r="N28" s="32"/>
    </row>
    <row r="29" spans="1:20" ht="15.95" customHeight="1">
      <c r="A29" s="3"/>
      <c r="B29" s="8" t="s">
        <v>30</v>
      </c>
      <c r="C29" s="63">
        <v>1251.3050000000001</v>
      </c>
      <c r="D29" s="67">
        <v>809.298</v>
      </c>
      <c r="E29" s="67">
        <v>795.03599999999994</v>
      </c>
      <c r="F29" s="67">
        <v>24.745000000000001</v>
      </c>
      <c r="G29" s="67">
        <v>17.068999999999999</v>
      </c>
      <c r="H29" s="67">
        <v>18.097999999999999</v>
      </c>
      <c r="I29" s="67">
        <v>20.105</v>
      </c>
      <c r="J29" s="67">
        <v>0.91800000000000004</v>
      </c>
      <c r="K29" s="67">
        <v>35.835000000000001</v>
      </c>
      <c r="L29" s="33"/>
      <c r="M29" s="32"/>
      <c r="N29" s="32"/>
    </row>
    <row r="30" spans="1:20" ht="15.95" customHeight="1">
      <c r="A30" s="3"/>
      <c r="B30" s="8" t="s">
        <v>48</v>
      </c>
      <c r="C30" s="144">
        <v>1252.49</v>
      </c>
      <c r="D30" s="144">
        <v>664.98699999999997</v>
      </c>
      <c r="E30" s="144">
        <v>368.75200000000001</v>
      </c>
      <c r="F30" s="144">
        <v>29.067</v>
      </c>
      <c r="G30" s="144">
        <v>7.4290000000000003</v>
      </c>
      <c r="H30" s="144">
        <v>11.875</v>
      </c>
      <c r="I30" s="144">
        <v>11.89</v>
      </c>
      <c r="J30" s="144">
        <v>5.9459999999999997</v>
      </c>
      <c r="K30" s="144">
        <v>156.197</v>
      </c>
      <c r="L30" s="33"/>
      <c r="M30" s="32"/>
      <c r="N30" s="32"/>
    </row>
    <row r="31" spans="1:20" ht="15.95" customHeight="1">
      <c r="A31" s="3"/>
      <c r="B31" s="5" t="s">
        <v>38</v>
      </c>
      <c r="C31" s="99">
        <f t="shared" ref="C31:K31" si="5">SUM(C28:C30)</f>
        <v>8425.4390000000003</v>
      </c>
      <c r="D31" s="60">
        <f t="shared" ref="D31" si="6">SUM(D28:D30)</f>
        <v>5448.7929999999997</v>
      </c>
      <c r="E31" s="60">
        <f t="shared" si="5"/>
        <v>4689.0079999999998</v>
      </c>
      <c r="F31" s="60">
        <f t="shared" si="5"/>
        <v>164.364</v>
      </c>
      <c r="G31" s="60">
        <f t="shared" si="5"/>
        <v>150.916</v>
      </c>
      <c r="H31" s="60">
        <f t="shared" si="5"/>
        <v>128.56100000000001</v>
      </c>
      <c r="I31" s="60">
        <f t="shared" si="5"/>
        <v>127.482</v>
      </c>
      <c r="J31" s="60">
        <f t="shared" si="5"/>
        <v>8.2439999999999998</v>
      </c>
      <c r="K31" s="60">
        <f t="shared" si="5"/>
        <v>214.065</v>
      </c>
      <c r="L31" s="33"/>
      <c r="M31" s="32"/>
      <c r="N31" s="32"/>
    </row>
    <row r="32" spans="1:20" ht="15.95" customHeight="1">
      <c r="A32" s="3"/>
      <c r="B32" s="7" t="s">
        <v>44</v>
      </c>
      <c r="C32" s="19"/>
      <c r="D32" s="135"/>
      <c r="E32" s="60">
        <f>E31/D31*100</f>
        <v>86.0559026558726</v>
      </c>
      <c r="F32" s="135"/>
      <c r="G32" s="136"/>
      <c r="H32" s="136"/>
      <c r="I32" s="136">
        <f>I31/F31*100</f>
        <v>77.560779732788205</v>
      </c>
      <c r="J32" s="136"/>
      <c r="K32" s="136">
        <f>K31*100/E31</f>
        <v>4.565251328212705</v>
      </c>
      <c r="L32" s="20"/>
    </row>
    <row r="33" spans="1:14" ht="15.95" customHeight="1">
      <c r="A33" s="9"/>
      <c r="B33" s="9" t="s">
        <v>43</v>
      </c>
      <c r="C33" s="145">
        <f t="shared" ref="C33:K33" si="7">C17+C22+C31</f>
        <v>34118.903004999993</v>
      </c>
      <c r="D33" s="136">
        <f t="shared" si="7"/>
        <v>22219.781600774193</v>
      </c>
      <c r="E33" s="136">
        <f t="shared" si="7"/>
        <v>21155.028787000003</v>
      </c>
      <c r="F33" s="136">
        <f t="shared" si="7"/>
        <v>674.75308257419351</v>
      </c>
      <c r="G33" s="136">
        <f t="shared" si="7"/>
        <v>627.48911757199994</v>
      </c>
      <c r="H33" s="136">
        <f t="shared" si="7"/>
        <v>609.36307050000005</v>
      </c>
      <c r="I33" s="136">
        <f t="shared" si="7"/>
        <v>610.16066699999999</v>
      </c>
      <c r="J33" s="136">
        <f t="shared" si="7"/>
        <v>20.902999999999999</v>
      </c>
      <c r="K33" s="136">
        <f t="shared" si="7"/>
        <v>651.9385864599999</v>
      </c>
      <c r="L33" s="34"/>
      <c r="M33" s="32"/>
      <c r="N33" s="32"/>
    </row>
    <row r="34" spans="1:14" ht="15.95" customHeight="1">
      <c r="A34" s="7"/>
      <c r="B34" s="7" t="s">
        <v>44</v>
      </c>
      <c r="C34" s="19"/>
      <c r="D34" s="135"/>
      <c r="E34" s="60">
        <f>E33/D33*100</f>
        <v>95.20808605185799</v>
      </c>
      <c r="F34" s="135"/>
      <c r="G34" s="136"/>
      <c r="H34" s="136"/>
      <c r="I34" s="136">
        <f>I33/F33*100</f>
        <v>90.427251502464799</v>
      </c>
      <c r="J34" s="136"/>
      <c r="K34" s="136"/>
      <c r="L34" s="35"/>
    </row>
    <row r="35" spans="1:14">
      <c r="A35" s="36"/>
      <c r="K35" s="29"/>
      <c r="L35" s="29"/>
      <c r="M35" s="23"/>
      <c r="N35" s="23"/>
    </row>
    <row r="36" spans="1:14">
      <c r="K36" s="37"/>
      <c r="L36" s="29"/>
      <c r="M36" s="23"/>
      <c r="N36" s="23"/>
    </row>
    <row r="37" spans="1:14"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29"/>
      <c r="M37" s="23"/>
      <c r="N37" s="23"/>
    </row>
    <row r="38" spans="1:14"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29"/>
      <c r="M38" s="23"/>
      <c r="N38" s="23"/>
    </row>
    <row r="39" spans="1:14">
      <c r="B39" s="35"/>
      <c r="C39" s="74"/>
      <c r="D39" s="35"/>
      <c r="E39" s="35"/>
      <c r="F39" s="35"/>
      <c r="G39" s="35"/>
      <c r="H39" s="35"/>
      <c r="I39" s="35"/>
      <c r="J39" s="35"/>
      <c r="K39" s="16"/>
      <c r="L39" s="29"/>
      <c r="M39" s="23"/>
      <c r="N39" s="23"/>
    </row>
    <row r="40" spans="1:14" ht="15">
      <c r="B40" s="119"/>
      <c r="C40" s="119"/>
      <c r="D40" s="119"/>
      <c r="E40" s="119"/>
      <c r="F40" s="119"/>
      <c r="G40" s="119"/>
      <c r="H40" s="119"/>
      <c r="I40" s="119"/>
      <c r="J40" s="119"/>
      <c r="K40" s="16"/>
      <c r="L40" s="29"/>
      <c r="M40" s="23"/>
      <c r="N40" s="23"/>
    </row>
    <row r="41" spans="1:14">
      <c r="B41" s="35"/>
      <c r="C41" s="74"/>
      <c r="D41" s="35"/>
      <c r="E41" s="35"/>
      <c r="F41" s="35"/>
      <c r="G41" s="35"/>
      <c r="H41" s="35"/>
      <c r="I41" s="35"/>
      <c r="J41" s="35"/>
      <c r="K41" s="16"/>
      <c r="L41" s="29"/>
      <c r="M41" s="23"/>
      <c r="N41" s="23"/>
    </row>
    <row r="42" spans="1:14" ht="20.25" customHeight="1"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29"/>
      <c r="M42" s="23"/>
      <c r="N42" s="23"/>
    </row>
    <row r="43" spans="1:14" ht="9.75" customHeight="1"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29"/>
      <c r="M43" s="23"/>
      <c r="N43" s="23"/>
    </row>
  </sheetData>
  <customSheetViews>
    <customSheetView guid="{2EA26FC3-4D2E-489E-9853-C95475EF9FD3}" showPageBreaks="1" fitToPage="1" printArea="1">
      <pane xSplit="2" ySplit="8" topLeftCell="C9" activePane="bottomRight" state="frozen"/>
      <selection pane="bottomRight" activeCell="A3" sqref="A3"/>
      <pageMargins left="0.39370078740157483" right="0.39370078740157483" top="0.31496062992125984" bottom="0.15748031496062992" header="0.31496062992125984" footer="0.15748031496062992"/>
      <printOptions horizontalCentered="1"/>
      <pageSetup paperSize="9" scale="69" orientation="landscape" r:id="rId1"/>
    </customSheetView>
    <customSheetView guid="{4A031EB8-2FDE-409B-A92D-FF55DC48BA0A}" showPageBreaks="1" fitToPage="1" printArea="1" view="pageBreakPreview">
      <pane xSplit="2" ySplit="8" topLeftCell="C9" activePane="bottomRight" state="frozen"/>
      <selection pane="bottomRight" activeCell="B10" sqref="B10:K17"/>
      <pageMargins left="0.39370078740157483" right="0.39370078740157483" top="0.31496062992125984" bottom="0.15748031496062992" header="0.31496062992125984" footer="0.15748031496062992"/>
      <printOptions horizontalCentered="1"/>
      <pageSetup paperSize="9" scale="70" orientation="landscape" r:id="rId2"/>
    </customSheetView>
    <customSheetView guid="{F9892AAE-ED64-4C75-8C85-75393491D9A6}" showPageBreaks="1" fitToPage="1" printArea="1" hiddenRows="1" view="pageBreakPreview">
      <pane xSplit="2" ySplit="8" topLeftCell="C21" activePane="bottomRight" state="frozen"/>
      <selection pane="bottomRight" activeCell="B10" sqref="B10:K20"/>
      <pageMargins left="0.39370078740157483" right="0.39370078740157483" top="0.31496062992125984" bottom="0.15748031496062992" header="0.31496062992125984" footer="0.15748031496062992"/>
      <printOptions horizontalCentered="1"/>
      <pageSetup paperSize="9" scale="70" orientation="landscape" r:id="rId3"/>
    </customSheetView>
    <customSheetView guid="{9B6EB2C0-6206-4744-AC08-588540C1B082}" showPageBreaks="1" fitToPage="1" printArea="1" view="pageBreakPreview">
      <pane xSplit="2" ySplit="8" topLeftCell="C9" activePane="bottomRight" state="frozen"/>
      <selection pane="bottomRight" activeCell="C32" sqref="C32"/>
      <pageMargins left="0.39370078740157483" right="0.39370078740157483" top="0.31496062992125984" bottom="0.15748031496062992" header="0.31496062992125984" footer="0.15748031496062992"/>
      <printOptions horizontalCentered="1"/>
      <pageSetup paperSize="9" scale="69" orientation="landscape" r:id="rId4"/>
    </customSheetView>
  </customSheetViews>
  <mergeCells count="8">
    <mergeCell ref="B37:K38"/>
    <mergeCell ref="B42:K43"/>
    <mergeCell ref="A1:K1"/>
    <mergeCell ref="A4:A6"/>
    <mergeCell ref="B4:B6"/>
    <mergeCell ref="C4:K4"/>
    <mergeCell ref="C5:I5"/>
    <mergeCell ref="J5:K5"/>
  </mergeCells>
  <printOptions horizontalCentered="1"/>
  <pageMargins left="0.39370078740157483" right="0.39370078740157483" top="0.51181102362204722" bottom="0.39370078740157483" header="0.31496062992125984" footer="0.15748031496062992"/>
  <pageSetup paperSize="9" scale="91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zoomScaleSheetLayoutView="90" workbookViewId="0">
      <pane xSplit="2" ySplit="5" topLeftCell="C33" activePane="bottomRight" state="frozen"/>
      <selection activeCell="C4" sqref="C4:K4"/>
      <selection pane="topRight" activeCell="C4" sqref="C4:K4"/>
      <selection pane="bottomLeft" activeCell="C4" sqref="C4:K4"/>
      <selection pane="bottomRight" activeCell="L17" sqref="L17"/>
    </sheetView>
  </sheetViews>
  <sheetFormatPr defaultColWidth="9.140625" defaultRowHeight="12.75"/>
  <cols>
    <col min="1" max="1" width="6.5703125" style="23" customWidth="1"/>
    <col min="2" max="2" width="38.140625" style="23" customWidth="1"/>
    <col min="3" max="3" width="9.7109375" style="27" customWidth="1"/>
    <col min="4" max="5" width="15.7109375" style="23" customWidth="1"/>
    <col min="6" max="6" width="9.7109375" style="23" customWidth="1"/>
    <col min="7" max="9" width="15.7109375" style="23" customWidth="1"/>
    <col min="10" max="10" width="11.140625" style="23" customWidth="1"/>
    <col min="11" max="11" width="11.28515625" style="23" customWidth="1"/>
    <col min="12" max="16" width="14.140625" style="23" customWidth="1"/>
    <col min="17" max="16384" width="9.140625" style="23"/>
  </cols>
  <sheetData>
    <row r="1" spans="1:20" ht="18" customHeight="1">
      <c r="A1" s="160" t="s">
        <v>86</v>
      </c>
      <c r="B1" s="160"/>
      <c r="C1" s="160"/>
      <c r="D1" s="160"/>
      <c r="E1" s="160"/>
      <c r="F1" s="160"/>
      <c r="G1" s="160"/>
      <c r="H1" s="160"/>
      <c r="I1" s="160"/>
      <c r="J1" s="39"/>
      <c r="K1" s="39"/>
      <c r="L1" s="39"/>
      <c r="M1" s="39"/>
      <c r="N1" s="39"/>
      <c r="O1" s="39"/>
      <c r="P1" s="39"/>
    </row>
    <row r="2" spans="1:20" ht="20.100000000000001" customHeight="1">
      <c r="A2" s="28"/>
      <c r="B2" s="40"/>
      <c r="C2" s="41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20" ht="24.75" customHeight="1">
      <c r="A3" s="155" t="s">
        <v>0</v>
      </c>
      <c r="B3" s="155" t="s">
        <v>49</v>
      </c>
      <c r="C3" s="154"/>
      <c r="D3" s="154"/>
      <c r="E3" s="154"/>
      <c r="F3" s="154"/>
      <c r="G3" s="154"/>
      <c r="H3" s="154"/>
      <c r="I3" s="154"/>
    </row>
    <row r="4" spans="1:20" ht="61.5" customHeight="1">
      <c r="A4" s="155"/>
      <c r="B4" s="155"/>
      <c r="C4" s="110" t="s">
        <v>80</v>
      </c>
      <c r="D4" s="110" t="s">
        <v>24</v>
      </c>
      <c r="E4" s="110" t="s">
        <v>17</v>
      </c>
      <c r="F4" s="110" t="s">
        <v>16</v>
      </c>
      <c r="G4" s="110" t="s">
        <v>23</v>
      </c>
      <c r="H4" s="110" t="s">
        <v>22</v>
      </c>
      <c r="I4" s="110" t="s">
        <v>18</v>
      </c>
    </row>
    <row r="5" spans="1:20" ht="15.95" customHeight="1">
      <c r="A5" s="109" t="s">
        <v>63</v>
      </c>
      <c r="B5" s="109" t="s">
        <v>64</v>
      </c>
      <c r="C5" s="109" t="s">
        <v>65</v>
      </c>
      <c r="D5" s="109" t="s">
        <v>66</v>
      </c>
      <c r="E5" s="109" t="s">
        <v>67</v>
      </c>
      <c r="F5" s="109" t="s">
        <v>68</v>
      </c>
      <c r="G5" s="109" t="s">
        <v>69</v>
      </c>
      <c r="H5" s="109" t="s">
        <v>70</v>
      </c>
      <c r="I5" s="109" t="s">
        <v>71</v>
      </c>
      <c r="R5" s="42" t="s">
        <v>1</v>
      </c>
      <c r="S5" s="42" t="s">
        <v>2</v>
      </c>
      <c r="T5" s="43" t="s">
        <v>3</v>
      </c>
    </row>
    <row r="6" spans="1:20" ht="20.100000000000001" customHeight="1">
      <c r="A6" s="159" t="s">
        <v>61</v>
      </c>
      <c r="B6" s="159" t="s">
        <v>59</v>
      </c>
      <c r="C6" s="159"/>
      <c r="D6" s="159"/>
      <c r="E6" s="159"/>
      <c r="F6" s="159"/>
      <c r="G6" s="159"/>
      <c r="H6" s="159"/>
      <c r="I6" s="159"/>
      <c r="R6" s="23" t="s">
        <v>4</v>
      </c>
      <c r="S6" s="23" t="s">
        <v>5</v>
      </c>
      <c r="T6" s="23" t="s">
        <v>6</v>
      </c>
    </row>
    <row r="7" spans="1:20" ht="15.95" customHeight="1">
      <c r="A7" s="77">
        <v>1</v>
      </c>
      <c r="B7" s="78" t="s">
        <v>50</v>
      </c>
      <c r="C7" s="124">
        <v>1533</v>
      </c>
      <c r="D7" s="140">
        <v>964.67741935483866</v>
      </c>
      <c r="E7" s="140">
        <v>1166.4275842514746</v>
      </c>
      <c r="F7" s="124">
        <v>32.877419354838707</v>
      </c>
      <c r="G7" s="124">
        <v>31.870967741935484</v>
      </c>
      <c r="H7" s="124">
        <v>33.150160857908986</v>
      </c>
      <c r="I7" s="124">
        <v>34.101173115281654</v>
      </c>
      <c r="R7" s="42" t="s">
        <v>7</v>
      </c>
      <c r="S7" s="42" t="s">
        <v>8</v>
      </c>
      <c r="T7" s="44" t="s">
        <v>9</v>
      </c>
    </row>
    <row r="8" spans="1:20" ht="15.95" customHeight="1">
      <c r="A8" s="77">
        <v>2</v>
      </c>
      <c r="B8" s="78" t="s">
        <v>51</v>
      </c>
      <c r="C8" s="125">
        <v>401</v>
      </c>
      <c r="D8" s="141">
        <v>268.16129032258067</v>
      </c>
      <c r="E8" s="141">
        <v>177.35791107322117</v>
      </c>
      <c r="F8" s="125">
        <v>8.3612903225806576</v>
      </c>
      <c r="G8" s="125">
        <v>6.6387096774193548</v>
      </c>
      <c r="H8" s="125">
        <v>5.6232189973614481</v>
      </c>
      <c r="I8" s="125">
        <v>5.5715703432079806</v>
      </c>
      <c r="R8" s="42"/>
      <c r="S8" s="42"/>
      <c r="T8" s="44"/>
    </row>
    <row r="9" spans="1:20" ht="15.95" customHeight="1">
      <c r="A9" s="77">
        <v>3</v>
      </c>
      <c r="B9" s="78" t="s">
        <v>81</v>
      </c>
      <c r="C9" s="125">
        <v>2268</v>
      </c>
      <c r="D9" s="141">
        <v>1404.483870967742</v>
      </c>
      <c r="E9" s="141">
        <v>1543.9451469000203</v>
      </c>
      <c r="F9" s="125">
        <v>52.683870967741768</v>
      </c>
      <c r="G9" s="125" t="s">
        <v>82</v>
      </c>
      <c r="H9" s="125">
        <v>57.094901612903186</v>
      </c>
      <c r="I9" s="125">
        <v>57.094901612903413</v>
      </c>
      <c r="R9" s="42"/>
      <c r="S9" s="42"/>
      <c r="T9" s="44"/>
    </row>
    <row r="10" spans="1:20" ht="15.95" customHeight="1">
      <c r="A10" s="77">
        <v>4</v>
      </c>
      <c r="B10" s="78" t="s">
        <v>52</v>
      </c>
      <c r="C10" s="125">
        <v>33</v>
      </c>
      <c r="D10" s="141">
        <v>19.096774193548384</v>
      </c>
      <c r="E10" s="141">
        <v>16.407196892296966</v>
      </c>
      <c r="F10" s="125">
        <v>0.69677419354838577</v>
      </c>
      <c r="G10" s="125">
        <v>0.6967741935483871</v>
      </c>
      <c r="H10" s="125">
        <v>0.38691000000000209</v>
      </c>
      <c r="I10" s="125">
        <v>0.39084530206410051</v>
      </c>
      <c r="R10" s="42"/>
      <c r="S10" s="42"/>
      <c r="T10" s="44"/>
    </row>
    <row r="11" spans="1:20" ht="15.95" customHeight="1">
      <c r="A11" s="77">
        <v>5</v>
      </c>
      <c r="B11" s="78" t="s">
        <v>53</v>
      </c>
      <c r="C11" s="125">
        <v>569</v>
      </c>
      <c r="D11" s="141">
        <v>383.54838709677415</v>
      </c>
      <c r="E11" s="141">
        <v>384.33879341841077</v>
      </c>
      <c r="F11" s="125">
        <v>10.748387096774195</v>
      </c>
      <c r="G11" s="125">
        <v>11.64516129032258</v>
      </c>
      <c r="H11" s="125">
        <v>11.231582633053279</v>
      </c>
      <c r="I11" s="125">
        <v>9.2558487265339977</v>
      </c>
      <c r="R11" s="42"/>
      <c r="S11" s="42"/>
      <c r="T11" s="44"/>
    </row>
    <row r="12" spans="1:20" ht="15.95" customHeight="1">
      <c r="A12" s="77">
        <v>6</v>
      </c>
      <c r="B12" s="78" t="s">
        <v>54</v>
      </c>
      <c r="C12" s="125">
        <v>550</v>
      </c>
      <c r="D12" s="141">
        <v>376.45161290322574</v>
      </c>
      <c r="E12" s="141">
        <v>370.91491521692052</v>
      </c>
      <c r="F12" s="125">
        <v>10.251612903225748</v>
      </c>
      <c r="G12" s="125">
        <v>11.612903225806452</v>
      </c>
      <c r="H12" s="125">
        <v>9.6251787901784951</v>
      </c>
      <c r="I12" s="125">
        <v>10.914054473756323</v>
      </c>
      <c r="R12" s="42"/>
      <c r="S12" s="42"/>
      <c r="T12" s="44"/>
    </row>
    <row r="13" spans="1:20" ht="15.95" customHeight="1">
      <c r="A13" s="77">
        <v>7</v>
      </c>
      <c r="B13" s="78" t="s">
        <v>55</v>
      </c>
      <c r="C13" s="125">
        <v>841</v>
      </c>
      <c r="D13" s="141">
        <v>531.54838709677426</v>
      </c>
      <c r="E13" s="141">
        <v>378.17426385633604</v>
      </c>
      <c r="F13" s="125">
        <v>17.94838709677424</v>
      </c>
      <c r="G13" s="125">
        <v>5.4129032258064509</v>
      </c>
      <c r="H13" s="125">
        <v>11.821052218620196</v>
      </c>
      <c r="I13" s="125">
        <v>11.368212847103166</v>
      </c>
      <c r="R13" s="42"/>
      <c r="S13" s="42"/>
      <c r="T13" s="44"/>
    </row>
    <row r="14" spans="1:20" ht="15.95" customHeight="1">
      <c r="A14" s="77">
        <v>8</v>
      </c>
      <c r="B14" s="78" t="s">
        <v>56</v>
      </c>
      <c r="C14" s="125">
        <v>527</v>
      </c>
      <c r="D14" s="141">
        <v>353.41935483870964</v>
      </c>
      <c r="E14" s="141">
        <v>297.09564687967492</v>
      </c>
      <c r="F14" s="125">
        <v>10.019354838709717</v>
      </c>
      <c r="G14" s="125">
        <v>10.716129032258063</v>
      </c>
      <c r="H14" s="125">
        <v>8.7289497716690789</v>
      </c>
      <c r="I14" s="125">
        <v>7.9833181127793864</v>
      </c>
      <c r="R14" s="42"/>
      <c r="S14" s="42"/>
      <c r="T14" s="44"/>
    </row>
    <row r="15" spans="1:20" ht="15.95" customHeight="1">
      <c r="A15" s="77">
        <v>9</v>
      </c>
      <c r="B15" s="78" t="s">
        <v>57</v>
      </c>
      <c r="C15" s="125">
        <v>163</v>
      </c>
      <c r="D15" s="141">
        <v>105.45161290322579</v>
      </c>
      <c r="E15" s="141">
        <v>93.019060413372017</v>
      </c>
      <c r="F15" s="125">
        <v>3.2516129032257908</v>
      </c>
      <c r="G15" s="125">
        <v>2.3548387096774195</v>
      </c>
      <c r="H15" s="125">
        <v>2.5393211446740906</v>
      </c>
      <c r="I15" s="125">
        <v>3.0864705882352865</v>
      </c>
      <c r="R15" s="42" t="s">
        <v>10</v>
      </c>
      <c r="S15" s="42" t="s">
        <v>11</v>
      </c>
      <c r="T15" s="44" t="s">
        <v>12</v>
      </c>
    </row>
    <row r="16" spans="1:20" ht="15.95" customHeight="1">
      <c r="A16" s="77">
        <v>10</v>
      </c>
      <c r="B16" s="78" t="s">
        <v>58</v>
      </c>
      <c r="C16" s="125">
        <v>775</v>
      </c>
      <c r="D16" s="125">
        <v>530.06451612903231</v>
      </c>
      <c r="E16" s="125">
        <v>560.70305905113867</v>
      </c>
      <c r="F16" s="125">
        <v>14.064516129032313</v>
      </c>
      <c r="G16" s="125">
        <v>15.290322580645162</v>
      </c>
      <c r="H16" s="125">
        <v>13.283225406678753</v>
      </c>
      <c r="I16" s="125">
        <v>14.187526494534836</v>
      </c>
    </row>
    <row r="17" spans="1:12" ht="15.95" customHeight="1">
      <c r="A17" s="77">
        <v>11</v>
      </c>
      <c r="B17" s="78" t="s">
        <v>77</v>
      </c>
      <c r="C17" s="125">
        <v>0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</row>
    <row r="18" spans="1:12" ht="15.95" customHeight="1">
      <c r="A18" s="77">
        <v>12</v>
      </c>
      <c r="B18" s="78" t="s">
        <v>78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</row>
    <row r="19" spans="1:12" ht="15.95" customHeight="1">
      <c r="A19" s="77"/>
      <c r="B19" s="79" t="s">
        <v>83</v>
      </c>
      <c r="C19" s="80">
        <f t="shared" ref="C19:I19" si="0">SUM(C7:C18)</f>
        <v>7660</v>
      </c>
      <c r="D19" s="80">
        <f t="shared" si="0"/>
        <v>4936.9032258064508</v>
      </c>
      <c r="E19" s="80">
        <f t="shared" si="0"/>
        <v>4988.3835779528663</v>
      </c>
      <c r="F19" s="80">
        <f t="shared" si="0"/>
        <v>160.90322580645153</v>
      </c>
      <c r="G19" s="80">
        <f t="shared" si="0"/>
        <v>96.238709677419351</v>
      </c>
      <c r="H19" s="80">
        <f t="shared" si="0"/>
        <v>153.48450143304751</v>
      </c>
      <c r="I19" s="80">
        <f t="shared" si="0"/>
        <v>153.95392161640012</v>
      </c>
    </row>
    <row r="20" spans="1:12" ht="15.95" customHeight="1">
      <c r="A20" s="81"/>
      <c r="B20" s="82" t="s">
        <v>45</v>
      </c>
      <c r="C20" s="19"/>
      <c r="D20" s="142"/>
      <c r="E20" s="143">
        <f>E19/D19*100</f>
        <v>101.04276607808139</v>
      </c>
      <c r="F20" s="83"/>
      <c r="G20" s="83"/>
      <c r="H20" s="83"/>
      <c r="I20" s="83">
        <f>I19/F19*100</f>
        <v>95.681065960473262</v>
      </c>
    </row>
    <row r="21" spans="1:12" ht="15.95" customHeight="1">
      <c r="A21" s="159" t="s">
        <v>15</v>
      </c>
      <c r="B21" s="159"/>
      <c r="C21" s="159"/>
      <c r="D21" s="159"/>
      <c r="E21" s="159"/>
      <c r="F21" s="159"/>
      <c r="G21" s="159"/>
      <c r="H21" s="159"/>
      <c r="I21" s="159"/>
    </row>
    <row r="22" spans="1:12" ht="15.95" customHeight="1">
      <c r="A22" s="84">
        <v>1</v>
      </c>
      <c r="B22" s="85" t="s">
        <v>50</v>
      </c>
      <c r="C22" s="126">
        <v>422</v>
      </c>
      <c r="D22" s="126">
        <v>262.35483870967738</v>
      </c>
      <c r="E22" s="126">
        <v>298.33383651540004</v>
      </c>
      <c r="F22" s="126">
        <v>9.5548387096773695</v>
      </c>
      <c r="G22" s="126">
        <v>14.2</v>
      </c>
      <c r="H22" s="126">
        <v>15.082820799999979</v>
      </c>
      <c r="I22" s="126">
        <v>15.530525800000021</v>
      </c>
    </row>
    <row r="23" spans="1:12" ht="15.95" customHeight="1">
      <c r="A23" s="86">
        <v>2</v>
      </c>
      <c r="B23" s="87" t="s">
        <v>81</v>
      </c>
      <c r="C23" s="126">
        <v>734</v>
      </c>
      <c r="D23" s="126">
        <v>447.41935483870969</v>
      </c>
      <c r="E23" s="126">
        <v>561.92430104999994</v>
      </c>
      <c r="F23" s="126">
        <v>17.019354838709717</v>
      </c>
      <c r="G23" s="126" t="s">
        <v>82</v>
      </c>
      <c r="H23" s="126">
        <v>20.505922296774202</v>
      </c>
      <c r="I23" s="126">
        <v>20.505922296774202</v>
      </c>
    </row>
    <row r="24" spans="1:12" ht="15.95" customHeight="1">
      <c r="A24" s="86">
        <v>3</v>
      </c>
      <c r="B24" s="88" t="s">
        <v>52</v>
      </c>
      <c r="C24" s="126">
        <v>1381</v>
      </c>
      <c r="D24" s="126">
        <v>873.03225806451599</v>
      </c>
      <c r="E24" s="126">
        <v>989.23816682099982</v>
      </c>
      <c r="F24" s="126">
        <v>30.232258064516145</v>
      </c>
      <c r="G24" s="126">
        <v>30.941935483870967</v>
      </c>
      <c r="H24" s="126">
        <v>25.615009800000166</v>
      </c>
      <c r="I24" s="126">
        <v>24.019651574999784</v>
      </c>
    </row>
    <row r="25" spans="1:12" ht="27.75" customHeight="1">
      <c r="A25" s="86">
        <v>4</v>
      </c>
      <c r="B25" s="88" t="s">
        <v>60</v>
      </c>
      <c r="C25" s="126">
        <v>716</v>
      </c>
      <c r="D25" s="126">
        <v>442.41935483870969</v>
      </c>
      <c r="E25" s="126">
        <v>537.83445637393777</v>
      </c>
      <c r="F25" s="126">
        <v>13.019354838709717</v>
      </c>
      <c r="G25" s="126">
        <v>18.606451612903228</v>
      </c>
      <c r="H25" s="126">
        <v>16.342210764872505</v>
      </c>
      <c r="I25" s="126">
        <v>19.405711898016989</v>
      </c>
    </row>
    <row r="26" spans="1:12" ht="27.75" customHeight="1">
      <c r="A26" s="89">
        <v>5</v>
      </c>
      <c r="B26" s="90" t="s">
        <v>79</v>
      </c>
      <c r="C26" s="127">
        <v>257</v>
      </c>
      <c r="D26" s="127">
        <v>168.7</v>
      </c>
      <c r="E26" s="127">
        <v>165.96</v>
      </c>
      <c r="F26" s="127">
        <v>5.0999999999999943</v>
      </c>
      <c r="G26" s="127">
        <v>4.8129032258064521</v>
      </c>
      <c r="H26" s="127">
        <v>4.6607673758918793</v>
      </c>
      <c r="I26" s="127">
        <v>4.0860000000000127</v>
      </c>
    </row>
    <row r="27" spans="1:12" ht="15.95" customHeight="1" thickBot="1">
      <c r="A27" s="91"/>
      <c r="B27" s="92" t="s">
        <v>74</v>
      </c>
      <c r="C27" s="93">
        <f>SUM(C22:C26)</f>
        <v>3510</v>
      </c>
      <c r="D27" s="93">
        <f t="shared" ref="D27:I27" si="1">SUM(D22:D26)</f>
        <v>2193.9258064516125</v>
      </c>
      <c r="E27" s="93">
        <f t="shared" si="1"/>
        <v>2553.2907607603374</v>
      </c>
      <c r="F27" s="93">
        <f t="shared" si="1"/>
        <v>74.925806451612942</v>
      </c>
      <c r="G27" s="93">
        <f t="shared" si="1"/>
        <v>68.561290322580646</v>
      </c>
      <c r="H27" s="93">
        <f t="shared" si="1"/>
        <v>82.206731037538731</v>
      </c>
      <c r="I27" s="93">
        <f t="shared" si="1"/>
        <v>83.547811569791008</v>
      </c>
    </row>
    <row r="28" spans="1:12" ht="15.95" customHeight="1">
      <c r="A28" s="45"/>
      <c r="B28" s="46"/>
      <c r="C28" s="47"/>
      <c r="D28" s="46"/>
      <c r="E28" s="46"/>
      <c r="F28" s="46"/>
      <c r="G28" s="46"/>
      <c r="H28" s="46"/>
      <c r="I28" s="46"/>
    </row>
    <row r="29" spans="1:12" ht="15.95" customHeight="1">
      <c r="A29" s="72"/>
      <c r="B29" s="75"/>
      <c r="C29" s="73"/>
      <c r="D29" s="72"/>
      <c r="E29" s="72"/>
      <c r="F29" s="72"/>
      <c r="G29" s="72"/>
      <c r="H29" s="72"/>
      <c r="I29" s="72"/>
      <c r="J29" s="35"/>
    </row>
    <row r="30" spans="1:12" ht="15.95" customHeight="1">
      <c r="A30" s="72"/>
      <c r="B30" s="35"/>
      <c r="C30" s="73"/>
      <c r="D30" s="72"/>
      <c r="E30" s="72"/>
      <c r="F30" s="72"/>
      <c r="G30" s="72"/>
      <c r="H30" s="72"/>
      <c r="I30" s="72"/>
      <c r="J30" s="35"/>
      <c r="K30" s="35"/>
      <c r="L30" s="35"/>
    </row>
    <row r="31" spans="1:12" ht="15.95" customHeight="1">
      <c r="A31" s="72"/>
      <c r="B31" s="128"/>
      <c r="C31" s="129"/>
      <c r="D31" s="130"/>
      <c r="E31" s="130"/>
      <c r="F31" s="130"/>
      <c r="G31" s="130"/>
      <c r="H31" s="130"/>
      <c r="I31" s="130"/>
      <c r="J31" s="130"/>
      <c r="K31" s="35"/>
      <c r="L31" s="35"/>
    </row>
    <row r="32" spans="1:12" ht="15.95" customHeight="1">
      <c r="A32" s="35"/>
      <c r="B32" s="128"/>
      <c r="C32" s="129"/>
      <c r="D32" s="130"/>
      <c r="E32" s="130"/>
      <c r="F32" s="130"/>
      <c r="G32" s="130"/>
      <c r="H32" s="130"/>
      <c r="I32" s="130"/>
      <c r="J32" s="130"/>
      <c r="K32" s="35"/>
      <c r="L32" s="35"/>
    </row>
    <row r="33" spans="1:12" ht="15.95" customHeight="1">
      <c r="A33" s="35"/>
      <c r="B33" s="128"/>
      <c r="C33" s="131"/>
      <c r="D33" s="130"/>
      <c r="E33" s="130"/>
      <c r="F33" s="130"/>
      <c r="G33" s="130"/>
      <c r="H33" s="130"/>
      <c r="I33" s="130"/>
      <c r="J33" s="130"/>
      <c r="K33" s="35"/>
      <c r="L33" s="35"/>
    </row>
    <row r="34" spans="1:12" ht="15.95" customHeight="1">
      <c r="A34" s="35"/>
      <c r="B34" s="128"/>
      <c r="C34" s="131"/>
      <c r="D34" s="130"/>
      <c r="E34" s="130"/>
      <c r="F34" s="130"/>
      <c r="G34" s="130"/>
      <c r="H34" s="130"/>
      <c r="I34" s="130"/>
      <c r="J34" s="130"/>
      <c r="K34" s="35"/>
      <c r="L34" s="35"/>
    </row>
    <row r="35" spans="1:12" ht="15.95" customHeight="1">
      <c r="A35" s="35"/>
      <c r="B35" s="128"/>
      <c r="C35" s="131"/>
      <c r="D35" s="130"/>
      <c r="E35" s="130"/>
      <c r="F35" s="130"/>
      <c r="G35" s="130"/>
      <c r="H35" s="130"/>
      <c r="I35" s="130"/>
      <c r="J35" s="130"/>
      <c r="K35" s="35"/>
      <c r="L35" s="35"/>
    </row>
    <row r="36" spans="1:12" ht="15.95" customHeight="1">
      <c r="A36" s="35"/>
      <c r="B36" s="128"/>
      <c r="C36" s="131"/>
      <c r="D36" s="130"/>
      <c r="E36" s="130"/>
      <c r="F36" s="130"/>
      <c r="G36" s="130"/>
      <c r="H36" s="130"/>
      <c r="I36" s="130"/>
      <c r="J36" s="130"/>
      <c r="K36" s="35"/>
      <c r="L36" s="35"/>
    </row>
    <row r="37" spans="1:12" ht="15.95" customHeight="1">
      <c r="A37" s="35"/>
      <c r="B37" s="128"/>
      <c r="C37" s="132"/>
      <c r="D37" s="130"/>
      <c r="E37" s="130"/>
      <c r="F37" s="130"/>
      <c r="G37" s="130"/>
      <c r="H37" s="130"/>
      <c r="I37" s="130"/>
      <c r="J37" s="130"/>
      <c r="K37" s="35"/>
      <c r="L37" s="35"/>
    </row>
    <row r="38" spans="1:12" ht="15.95" customHeight="1">
      <c r="A38" s="35"/>
      <c r="B38" s="128"/>
      <c r="C38" s="131"/>
      <c r="D38" s="130"/>
      <c r="E38" s="130"/>
      <c r="F38" s="130"/>
      <c r="G38" s="130"/>
      <c r="H38" s="130"/>
      <c r="I38" s="130"/>
      <c r="J38" s="130"/>
      <c r="K38" s="35"/>
      <c r="L38" s="35"/>
    </row>
    <row r="39" spans="1:12" ht="15.95" customHeight="1">
      <c r="A39" s="35"/>
      <c r="B39" s="128"/>
      <c r="C39" s="131"/>
      <c r="D39" s="130"/>
      <c r="E39" s="130"/>
      <c r="F39" s="130"/>
      <c r="G39" s="130"/>
      <c r="H39" s="130"/>
      <c r="I39" s="130"/>
      <c r="J39" s="130"/>
      <c r="K39" s="35"/>
      <c r="L39" s="35"/>
    </row>
    <row r="40" spans="1:12" ht="15.95" customHeight="1">
      <c r="A40" s="35"/>
      <c r="B40" s="128"/>
      <c r="C40" s="131"/>
      <c r="D40" s="130"/>
      <c r="E40" s="130"/>
      <c r="F40" s="130"/>
      <c r="G40" s="130"/>
      <c r="H40" s="130"/>
      <c r="I40" s="130"/>
      <c r="J40" s="130"/>
      <c r="K40" s="35"/>
      <c r="L40" s="35"/>
    </row>
    <row r="41" spans="1:12" ht="15.95" customHeight="1">
      <c r="A41" s="35"/>
      <c r="B41" s="128"/>
      <c r="C41" s="133"/>
      <c r="D41" s="130"/>
      <c r="E41" s="130"/>
      <c r="F41" s="130"/>
      <c r="G41" s="130"/>
      <c r="H41" s="130"/>
      <c r="I41" s="130"/>
      <c r="J41" s="130"/>
      <c r="K41" s="35"/>
      <c r="L41" s="35"/>
    </row>
    <row r="42" spans="1:12" ht="15.95" customHeight="1">
      <c r="A42" s="35"/>
      <c r="B42" s="128"/>
      <c r="C42" s="133"/>
      <c r="D42" s="130"/>
      <c r="E42" s="130"/>
      <c r="F42" s="130"/>
      <c r="G42" s="130"/>
      <c r="H42" s="130"/>
      <c r="I42" s="130"/>
      <c r="J42" s="130"/>
      <c r="K42" s="35"/>
      <c r="L42" s="35"/>
    </row>
    <row r="43" spans="1:12" ht="15.95" customHeight="1">
      <c r="A43" s="35"/>
      <c r="B43" s="35"/>
      <c r="C43" s="74"/>
      <c r="D43" s="35"/>
      <c r="E43" s="35"/>
      <c r="F43" s="35"/>
      <c r="G43" s="35"/>
      <c r="H43" s="35"/>
      <c r="I43" s="35"/>
      <c r="J43" s="35"/>
      <c r="K43" s="35"/>
      <c r="L43" s="35"/>
    </row>
    <row r="44" spans="1:12" ht="15.95" customHeight="1">
      <c r="A44" s="35"/>
      <c r="B44" s="35"/>
      <c r="C44" s="74"/>
      <c r="D44" s="35"/>
      <c r="E44" s="35"/>
      <c r="F44" s="35"/>
      <c r="G44" s="35"/>
      <c r="H44" s="35"/>
      <c r="I44" s="35"/>
      <c r="J44" s="35"/>
      <c r="K44" s="35"/>
      <c r="L44" s="35"/>
    </row>
    <row r="45" spans="1:12" ht="15.95" customHeight="1">
      <c r="A45" s="35"/>
      <c r="B45" s="35"/>
      <c r="C45" s="74"/>
      <c r="D45" s="35"/>
      <c r="E45" s="35"/>
      <c r="F45" s="35"/>
      <c r="G45" s="35"/>
      <c r="H45" s="35"/>
      <c r="I45" s="35"/>
      <c r="J45" s="35"/>
      <c r="K45" s="35"/>
      <c r="L45" s="35"/>
    </row>
    <row r="46" spans="1:12" ht="15.95" customHeight="1"/>
    <row r="47" spans="1:12" ht="15.95" customHeight="1"/>
    <row r="48" spans="1:12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</sheetData>
  <customSheetViews>
    <customSheetView guid="{2EA26FC3-4D2E-489E-9853-C95475EF9FD3}" showPageBreaks="1" fitToPage="1" printArea="1">
      <pane xSplit="2" ySplit="6" topLeftCell="C7" activePane="bottomRight" state="frozen"/>
      <selection pane="bottomRight" activeCell="A3" sqref="A3"/>
      <pageMargins left="0.32" right="0.17" top="0.314" bottom="0.15" header="0.31496062992126" footer="0.15"/>
      <pageSetup paperSize="9" scale="96" orientation="landscape" r:id="rId1"/>
    </customSheetView>
    <customSheetView guid="{4A031EB8-2FDE-409B-A92D-FF55DC48BA0A}" showPageBreaks="1" fitToPage="1" printArea="1" view="pageBreakPreview">
      <pane xSplit="2" ySplit="6" topLeftCell="C7" activePane="bottomRight" state="frozen"/>
      <selection pane="bottomRight" activeCell="A3" sqref="A3"/>
      <pageMargins left="0.32" right="0.17" top="0.45" bottom="0.15" header="0.31496062992126" footer="0.15"/>
      <pageSetup paperSize="9" scale="85" orientation="landscape" r:id="rId2"/>
    </customSheetView>
    <customSheetView guid="{F9892AAE-ED64-4C75-8C85-75393491D9A6}" scale="85" showPageBreaks="1" fitToPage="1" printArea="1" view="pageBreakPreview">
      <pane xSplit="2" ySplit="6" topLeftCell="C7" activePane="bottomRight" state="frozen"/>
      <selection pane="bottomRight" activeCell="B22" sqref="B22:J27"/>
      <pageMargins left="0.32" right="0.17" top="0.45" bottom="0.15" header="0.31496062992126" footer="0.15"/>
      <pageSetup paperSize="9" scale="86" orientation="landscape" r:id="rId3"/>
    </customSheetView>
    <customSheetView guid="{9B6EB2C0-6206-4744-AC08-588540C1B082}" scale="85" showPageBreaks="1" fitToPage="1" printArea="1" view="pageBreakPreview">
      <pane xSplit="2" ySplit="6" topLeftCell="C10" activePane="bottomRight" state="frozen"/>
      <selection pane="bottomRight" activeCell="K19" sqref="K19"/>
      <pageMargins left="0.32" right="0.17" top="0.45" bottom="0.15" header="0.31496062992126" footer="0.15"/>
      <pageSetup paperSize="9" scale="85" orientation="landscape" r:id="rId4"/>
    </customSheetView>
  </customSheetViews>
  <mergeCells count="6">
    <mergeCell ref="A21:I21"/>
    <mergeCell ref="A6:I6"/>
    <mergeCell ref="A1:I1"/>
    <mergeCell ref="A3:A4"/>
    <mergeCell ref="B3:B4"/>
    <mergeCell ref="C3:I3"/>
  </mergeCells>
  <pageMargins left="0.51181102362204722" right="0.35433070866141736" top="0.51181102362204722" bottom="0.35433070866141736" header="0.31496062992125984" footer="0.15748031496062992"/>
  <pageSetup paperSize="9" scale="96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7:I27"/>
  <sheetViews>
    <sheetView tabSelected="1" workbookViewId="0">
      <selection sqref="A1:K27"/>
    </sheetView>
  </sheetViews>
  <sheetFormatPr defaultRowHeight="15"/>
  <sheetData>
    <row r="7" spans="1:9">
      <c r="A7" s="76"/>
      <c r="B7" s="76"/>
      <c r="C7" s="76"/>
      <c r="D7" s="76"/>
      <c r="E7" s="76"/>
      <c r="F7" s="76"/>
      <c r="G7" s="76"/>
      <c r="H7" s="76"/>
      <c r="I7" s="76"/>
    </row>
    <row r="8" spans="1:9">
      <c r="A8" s="76"/>
      <c r="B8" s="76"/>
      <c r="C8" s="76"/>
      <c r="D8" s="76"/>
      <c r="E8" s="76"/>
      <c r="F8" s="76"/>
      <c r="G8" s="76"/>
      <c r="H8" s="76"/>
      <c r="I8" s="76"/>
    </row>
    <row r="9" spans="1:9">
      <c r="A9" s="76"/>
      <c r="B9" s="76"/>
      <c r="C9" s="76"/>
      <c r="D9" s="76"/>
      <c r="E9" s="76"/>
      <c r="F9" s="76"/>
      <c r="G9" s="76"/>
      <c r="H9" s="76"/>
      <c r="I9" s="76"/>
    </row>
    <row r="10" spans="1:9">
      <c r="A10" s="76"/>
      <c r="B10" s="76"/>
      <c r="C10" s="76"/>
      <c r="D10" s="76"/>
      <c r="E10" s="76"/>
      <c r="F10" s="76"/>
      <c r="G10" s="76"/>
      <c r="H10" s="76"/>
      <c r="I10" s="76"/>
    </row>
    <row r="11" spans="1:9">
      <c r="A11" s="76"/>
      <c r="B11" s="76"/>
      <c r="C11" s="76"/>
      <c r="D11" s="76"/>
      <c r="E11" s="76"/>
      <c r="F11" s="76"/>
      <c r="G11" s="76"/>
      <c r="H11" s="76"/>
      <c r="I11" s="76"/>
    </row>
    <row r="12" spans="1:9">
      <c r="A12" s="76"/>
      <c r="B12" s="76"/>
      <c r="C12" s="76"/>
      <c r="D12" s="76"/>
      <c r="E12" s="76"/>
      <c r="F12" s="76"/>
      <c r="G12" s="76"/>
      <c r="H12" s="76"/>
      <c r="I12" s="76"/>
    </row>
    <row r="13" spans="1:9">
      <c r="A13" s="76"/>
      <c r="B13" s="76"/>
      <c r="C13" s="76"/>
      <c r="D13" s="76"/>
      <c r="E13" s="76"/>
      <c r="F13" s="76"/>
      <c r="G13" s="76"/>
      <c r="H13" s="76"/>
      <c r="I13" s="76"/>
    </row>
    <row r="14" spans="1:9">
      <c r="A14" s="76"/>
      <c r="B14" s="76"/>
      <c r="C14" s="76"/>
      <c r="D14" s="76"/>
      <c r="E14" s="76"/>
      <c r="F14" s="76"/>
      <c r="G14" s="76"/>
      <c r="H14" s="76"/>
      <c r="I14" s="76"/>
    </row>
    <row r="15" spans="1:9">
      <c r="A15" s="76"/>
      <c r="B15" s="76"/>
      <c r="C15" s="76"/>
      <c r="D15" s="76"/>
      <c r="E15" s="76"/>
      <c r="F15" s="76"/>
      <c r="G15" s="76"/>
      <c r="H15" s="76"/>
      <c r="I15" s="76"/>
    </row>
    <row r="16" spans="1:9">
      <c r="A16" s="76"/>
      <c r="B16" s="76"/>
      <c r="C16" s="76"/>
      <c r="D16" s="76"/>
      <c r="E16" s="76"/>
      <c r="F16" s="76"/>
      <c r="G16" s="76"/>
      <c r="H16" s="76"/>
      <c r="I16" s="76"/>
    </row>
    <row r="17" spans="1:9">
      <c r="A17" s="76"/>
      <c r="B17" s="76"/>
      <c r="C17" s="76"/>
      <c r="D17" s="76"/>
      <c r="E17" s="76"/>
      <c r="F17" s="76"/>
      <c r="G17" s="76"/>
      <c r="H17" s="76"/>
      <c r="I17" s="76"/>
    </row>
    <row r="18" spans="1:9">
      <c r="A18" s="76"/>
      <c r="B18" s="76"/>
      <c r="C18" s="76"/>
      <c r="D18" s="76"/>
      <c r="E18" s="76"/>
      <c r="F18" s="76"/>
      <c r="G18" s="76"/>
      <c r="H18" s="76"/>
      <c r="I18" s="76"/>
    </row>
    <row r="19" spans="1:9">
      <c r="A19" s="76"/>
      <c r="B19" s="76"/>
      <c r="C19" s="76"/>
      <c r="D19" s="76"/>
      <c r="E19" s="76"/>
      <c r="F19" s="76"/>
      <c r="G19" s="76"/>
      <c r="H19" s="76"/>
      <c r="I19" s="76"/>
    </row>
    <row r="20" spans="1:9">
      <c r="A20" s="76"/>
      <c r="B20" s="76"/>
      <c r="C20" s="76"/>
      <c r="D20" s="76"/>
      <c r="E20" s="76"/>
      <c r="F20" s="76"/>
      <c r="G20" s="76"/>
      <c r="H20" s="76"/>
      <c r="I20" s="76"/>
    </row>
    <row r="21" spans="1:9">
      <c r="A21" s="76"/>
      <c r="B21" s="76"/>
      <c r="C21" s="76"/>
      <c r="D21" s="76"/>
      <c r="E21" s="76"/>
      <c r="F21" s="76"/>
      <c r="G21" s="76"/>
      <c r="H21" s="76"/>
      <c r="I21" s="76"/>
    </row>
    <row r="22" spans="1:9">
      <c r="A22" s="76"/>
      <c r="B22" s="76"/>
      <c r="C22" s="76"/>
      <c r="D22" s="76"/>
      <c r="E22" s="76"/>
      <c r="F22" s="76"/>
      <c r="G22" s="76"/>
      <c r="H22" s="76"/>
      <c r="I22" s="76"/>
    </row>
    <row r="23" spans="1:9">
      <c r="A23" s="76"/>
      <c r="B23" s="76"/>
      <c r="C23" s="76"/>
      <c r="D23" s="76"/>
      <c r="E23" s="76"/>
      <c r="F23" s="76"/>
      <c r="G23" s="76"/>
      <c r="H23" s="76"/>
      <c r="I23" s="76"/>
    </row>
    <row r="24" spans="1:9">
      <c r="A24" s="76"/>
      <c r="B24" s="76"/>
      <c r="C24" s="76"/>
      <c r="D24" s="76"/>
      <c r="E24" s="76"/>
      <c r="F24" s="76"/>
      <c r="G24" s="76"/>
      <c r="H24" s="76"/>
      <c r="I24" s="76"/>
    </row>
    <row r="25" spans="1:9">
      <c r="A25" s="76"/>
      <c r="B25" s="76"/>
      <c r="C25" s="76"/>
      <c r="D25" s="76"/>
      <c r="E25" s="76"/>
      <c r="F25" s="76"/>
      <c r="G25" s="76"/>
      <c r="H25" s="76"/>
      <c r="I25" s="76"/>
    </row>
    <row r="26" spans="1:9">
      <c r="A26" s="76"/>
      <c r="B26" s="76"/>
      <c r="C26" s="76"/>
      <c r="D26" s="76"/>
      <c r="E26" s="76"/>
      <c r="F26" s="76"/>
      <c r="G26" s="76"/>
      <c r="H26" s="76"/>
      <c r="I26" s="76"/>
    </row>
    <row r="27" spans="1:9">
      <c r="A27" s="76"/>
      <c r="B27" s="76"/>
      <c r="C27" s="76"/>
      <c r="D27" s="76"/>
      <c r="E27" s="76"/>
      <c r="F27" s="76"/>
      <c r="G27" s="76"/>
      <c r="H27" s="76"/>
      <c r="I27" s="7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Crude oil</vt:lpstr>
      <vt:lpstr>Natural Gas</vt:lpstr>
      <vt:lpstr>OVL</vt:lpstr>
      <vt:lpstr>Sheet1</vt:lpstr>
      <vt:lpstr>'Crude oil'!Print_Area</vt:lpstr>
      <vt:lpstr>'Natural Gas'!Print_Area</vt:lpstr>
      <vt:lpstr>OVL!Print_Area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DPS</dc:creator>
  <cp:lastModifiedBy>user1</cp:lastModifiedBy>
  <cp:lastPrinted>2017-02-08T05:44:06Z</cp:lastPrinted>
  <dcterms:created xsi:type="dcterms:W3CDTF">2006-09-16T00:00:00Z</dcterms:created>
  <dcterms:modified xsi:type="dcterms:W3CDTF">2017-02-08T05:47:01Z</dcterms:modified>
</cp:coreProperties>
</file>